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ebruiker\Documents\Excel\BILJARTEN\"/>
    </mc:Choice>
  </mc:AlternateContent>
  <xr:revisionPtr revIDLastSave="0" documentId="13_ncr:1_{AC4275A3-B543-4D54-8F69-F428EBE75205}" xr6:coauthVersionLast="36" xr6:coauthVersionMax="36" xr10:uidLastSave="{00000000-0000-0000-0000-000000000000}"/>
  <bookViews>
    <workbookView xWindow="480" yWindow="30" windowWidth="9720" windowHeight="6930" activeTab="1" xr2:uid="{00000000-000D-0000-FFFF-FFFF00000000}"/>
  </bookViews>
  <sheets>
    <sheet name="Competitie 2025" sheetId="1528" r:id="rId1"/>
    <sheet name="Stand 2025" sheetId="1529" r:id="rId2"/>
    <sheet name="Wedstrijden" sheetId="1530" r:id="rId3"/>
  </sheets>
  <externalReferences>
    <externalReference r:id="rId4"/>
  </externalReferences>
  <definedNames>
    <definedName name="_xlnm._FilterDatabase" localSheetId="1" hidden="1">'Stand 2025'!$A$3:$E$33</definedName>
    <definedName name="_xlnm.Print_Area" localSheetId="0">'Competitie 2025'!$A$1:$AM$31</definedName>
    <definedName name="_xlnm.Print_Area" localSheetId="1">'Stand 2025'!$A:$E</definedName>
    <definedName name="_xlnm.Print_Titles" localSheetId="0">'Competitie 2025'!$A:$B</definedName>
    <definedName name="_xlnm.Database" localSheetId="0">#REF!</definedName>
    <definedName name="_xlnm.Database" localSheetId="1">'Stand 2025'!#REF!</definedName>
    <definedName name="_xlnm.Database">#REF!</definedName>
    <definedName name="NAAM" localSheetId="0">#REF!</definedName>
    <definedName name="NAAM" localSheetId="1">'Stand 2025'!#REF!</definedName>
    <definedName name="NAAM">#REF!</definedName>
  </definedNames>
  <calcPr calcId="191029"/>
</workbook>
</file>

<file path=xl/calcChain.xml><?xml version="1.0" encoding="utf-8"?>
<calcChain xmlns="http://schemas.openxmlformats.org/spreadsheetml/2006/main">
  <c r="B29" i="1529" l="1"/>
  <c r="D28" i="1529"/>
  <c r="B28" i="1529"/>
  <c r="B27" i="1529"/>
  <c r="B26" i="1529"/>
  <c r="B25" i="1529"/>
  <c r="D24" i="1529"/>
  <c r="B24" i="1529"/>
  <c r="B23" i="1529"/>
  <c r="D22" i="1529"/>
  <c r="B22" i="1529"/>
  <c r="B21" i="1529"/>
  <c r="B20" i="1529"/>
  <c r="B19" i="1529"/>
  <c r="B18" i="1529"/>
  <c r="C17" i="1529"/>
  <c r="B17" i="1529"/>
  <c r="D16" i="1529"/>
  <c r="C16" i="1529"/>
  <c r="B16" i="1529"/>
  <c r="E15" i="1529"/>
  <c r="B15" i="1529"/>
  <c r="B14" i="1529"/>
  <c r="C13" i="1529"/>
  <c r="B13" i="1529"/>
  <c r="B12" i="1529"/>
  <c r="B11" i="1529"/>
  <c r="B10" i="1529"/>
  <c r="C9" i="1529"/>
  <c r="B9" i="1529"/>
  <c r="D8" i="1529"/>
  <c r="B8" i="1529"/>
  <c r="E7" i="1529"/>
  <c r="D7" i="1529"/>
  <c r="B7" i="1529"/>
  <c r="G6" i="1529"/>
  <c r="G7" i="1529" s="1"/>
  <c r="G8" i="1529" s="1"/>
  <c r="G9" i="1529" s="1"/>
  <c r="G10" i="1529" s="1"/>
  <c r="G11" i="1529" s="1"/>
  <c r="G12" i="1529" s="1"/>
  <c r="G13" i="1529" s="1"/>
  <c r="G14" i="1529" s="1"/>
  <c r="G15" i="1529" s="1"/>
  <c r="G16" i="1529" s="1"/>
  <c r="G17" i="1529" s="1"/>
  <c r="G18" i="1529" s="1"/>
  <c r="G19" i="1529" s="1"/>
  <c r="B6" i="1529"/>
  <c r="G5" i="1529"/>
  <c r="C5" i="1529"/>
  <c r="B5" i="1529"/>
  <c r="C4" i="1529"/>
  <c r="B4" i="1529"/>
  <c r="K3" i="1529"/>
  <c r="A2" i="1529"/>
  <c r="A1" i="1529"/>
  <c r="AP32" i="1528"/>
  <c r="AP31" i="1528"/>
  <c r="A31" i="1528"/>
  <c r="AO30" i="1528"/>
  <c r="AN30" i="1528"/>
  <c r="AO29" i="1528"/>
  <c r="AN29" i="1528"/>
  <c r="AL29" i="1528"/>
  <c r="AJ29" i="1528"/>
  <c r="AG29" i="1528"/>
  <c r="C7" i="1529" s="1"/>
  <c r="AD29" i="1528"/>
  <c r="AO28" i="1528"/>
  <c r="AN28" i="1528"/>
  <c r="AJ28" i="1528"/>
  <c r="AL28" i="1528" s="1"/>
  <c r="E21" i="1529" s="1"/>
  <c r="AG28" i="1528"/>
  <c r="C21" i="1529" s="1"/>
  <c r="AD28" i="1528"/>
  <c r="AO27" i="1528"/>
  <c r="AN27" i="1528"/>
  <c r="AL27" i="1528"/>
  <c r="AJ27" i="1528"/>
  <c r="D15" i="1529" s="1"/>
  <c r="AG27" i="1528"/>
  <c r="C15" i="1529" s="1"/>
  <c r="AD27" i="1528"/>
  <c r="AO26" i="1528"/>
  <c r="AN26" i="1528"/>
  <c r="AJ26" i="1528"/>
  <c r="AL26" i="1528" s="1"/>
  <c r="E27" i="1529" s="1"/>
  <c r="AG26" i="1528"/>
  <c r="C27" i="1529" s="1"/>
  <c r="AD26" i="1528"/>
  <c r="AO25" i="1528"/>
  <c r="AN25" i="1528"/>
  <c r="AL25" i="1528"/>
  <c r="E16" i="1529" s="1"/>
  <c r="AJ25" i="1528"/>
  <c r="AG25" i="1528"/>
  <c r="AD25" i="1528"/>
  <c r="AO24" i="1528"/>
  <c r="AN24" i="1528"/>
  <c r="AJ24" i="1528"/>
  <c r="AL24" i="1528" s="1"/>
  <c r="E23" i="1529" s="1"/>
  <c r="AG24" i="1528"/>
  <c r="C23" i="1529" s="1"/>
  <c r="AD24" i="1528"/>
  <c r="AO23" i="1528"/>
  <c r="AN23" i="1528"/>
  <c r="AJ23" i="1528"/>
  <c r="AG23" i="1528"/>
  <c r="C8" i="1529" s="1"/>
  <c r="AD23" i="1528"/>
  <c r="AO22" i="1528"/>
  <c r="AN22" i="1528"/>
  <c r="AJ22" i="1528"/>
  <c r="D11" i="1529" s="1"/>
  <c r="AG22" i="1528"/>
  <c r="C11" i="1529" s="1"/>
  <c r="AD22" i="1528"/>
  <c r="AO21" i="1528"/>
  <c r="AN21" i="1528"/>
  <c r="AJ21" i="1528"/>
  <c r="D18" i="1529" s="1"/>
  <c r="AG21" i="1528"/>
  <c r="AL21" i="1528" s="1"/>
  <c r="E18" i="1529" s="1"/>
  <c r="AD21" i="1528"/>
  <c r="AO20" i="1528"/>
  <c r="AN20" i="1528"/>
  <c r="AJ20" i="1528"/>
  <c r="D17" i="1529" s="1"/>
  <c r="AG20" i="1528"/>
  <c r="AD20" i="1528"/>
  <c r="AO19" i="1528"/>
  <c r="AN19" i="1528"/>
  <c r="AJ19" i="1528"/>
  <c r="D6" i="1529" s="1"/>
  <c r="AG19" i="1528"/>
  <c r="AL19" i="1528" s="1"/>
  <c r="E6" i="1529" s="1"/>
  <c r="AD19" i="1528"/>
  <c r="AO18" i="1528"/>
  <c r="AN18" i="1528"/>
  <c r="AJ18" i="1528"/>
  <c r="D9" i="1529" s="1"/>
  <c r="AG18" i="1528"/>
  <c r="AD18" i="1528"/>
  <c r="AO17" i="1528"/>
  <c r="AN17" i="1528"/>
  <c r="AJ17" i="1528"/>
  <c r="AG17" i="1528"/>
  <c r="C24" i="1529" s="1"/>
  <c r="AD17" i="1528"/>
  <c r="AO16" i="1528"/>
  <c r="AN16" i="1528"/>
  <c r="AJ16" i="1528"/>
  <c r="AL16" i="1528" s="1"/>
  <c r="E12" i="1529" s="1"/>
  <c r="AG16" i="1528"/>
  <c r="C12" i="1529" s="1"/>
  <c r="AD16" i="1528"/>
  <c r="AO15" i="1528"/>
  <c r="AN15" i="1528"/>
  <c r="AJ15" i="1528"/>
  <c r="D10" i="1529" s="1"/>
  <c r="AG15" i="1528"/>
  <c r="AL15" i="1528" s="1"/>
  <c r="E10" i="1529" s="1"/>
  <c r="AD15" i="1528"/>
  <c r="AO14" i="1528"/>
  <c r="AN14" i="1528"/>
  <c r="AJ14" i="1528"/>
  <c r="D5" i="1529" s="1"/>
  <c r="AG14" i="1528"/>
  <c r="AD14" i="1528"/>
  <c r="AO13" i="1528"/>
  <c r="AN13" i="1528"/>
  <c r="AJ13" i="1528"/>
  <c r="AL13" i="1528" s="1"/>
  <c r="E25" i="1529" s="1"/>
  <c r="AG13" i="1528"/>
  <c r="C25" i="1529" s="1"/>
  <c r="AD13" i="1528"/>
  <c r="AO12" i="1528"/>
  <c r="AN12" i="1528"/>
  <c r="AJ12" i="1528"/>
  <c r="AL12" i="1528" s="1"/>
  <c r="AG12" i="1528"/>
  <c r="C29" i="1529" s="1"/>
  <c r="AD12" i="1528"/>
  <c r="AO11" i="1528"/>
  <c r="AN11" i="1528"/>
  <c r="AJ11" i="1528"/>
  <c r="AL11" i="1528" s="1"/>
  <c r="E28" i="1529" s="1"/>
  <c r="AG11" i="1528"/>
  <c r="C28" i="1529" s="1"/>
  <c r="AD11" i="1528"/>
  <c r="AO10" i="1528"/>
  <c r="AN10" i="1528"/>
  <c r="AJ10" i="1528"/>
  <c r="AL10" i="1528" s="1"/>
  <c r="E26" i="1529" s="1"/>
  <c r="AG10" i="1528"/>
  <c r="C26" i="1529" s="1"/>
  <c r="AD10" i="1528"/>
  <c r="AO9" i="1528"/>
  <c r="AN9" i="1528"/>
  <c r="AJ9" i="1528"/>
  <c r="AL9" i="1528" s="1"/>
  <c r="E13" i="1529" s="1"/>
  <c r="AG9" i="1528"/>
  <c r="AD9" i="1528"/>
  <c r="AO8" i="1528"/>
  <c r="AN8" i="1528"/>
  <c r="AJ8" i="1528"/>
  <c r="D19" i="1529" s="1"/>
  <c r="AG8" i="1528"/>
  <c r="C19" i="1529" s="1"/>
  <c r="AD8" i="1528"/>
  <c r="AO7" i="1528"/>
  <c r="AN7" i="1528"/>
  <c r="AJ7" i="1528"/>
  <c r="AL7" i="1528" s="1"/>
  <c r="E22" i="1529" s="1"/>
  <c r="AG7" i="1528"/>
  <c r="C22" i="1529" s="1"/>
  <c r="AD7" i="1528"/>
  <c r="AO6" i="1528"/>
  <c r="AN6" i="1528"/>
  <c r="AJ6" i="1528"/>
  <c r="D14" i="1529" s="1"/>
  <c r="AG6" i="1528"/>
  <c r="C14" i="1529" s="1"/>
  <c r="AD6" i="1528"/>
  <c r="AO5" i="1528"/>
  <c r="AN5" i="1528"/>
  <c r="AJ5" i="1528"/>
  <c r="AL5" i="1528" s="1"/>
  <c r="E4" i="1529" s="1"/>
  <c r="AG5" i="1528"/>
  <c r="AN2" i="1528" s="1"/>
  <c r="AD5" i="1528"/>
  <c r="AO4" i="1528"/>
  <c r="AN4" i="1528"/>
  <c r="AJ4" i="1528"/>
  <c r="AL4" i="1528" s="1"/>
  <c r="E20" i="1529" s="1"/>
  <c r="AG4" i="1528"/>
  <c r="C20" i="1529" s="1"/>
  <c r="AD4" i="1528"/>
  <c r="AB3" i="1528"/>
  <c r="AA3" i="1528"/>
  <c r="Z3" i="1528"/>
  <c r="Y3" i="1528"/>
  <c r="X3" i="1528"/>
  <c r="W3" i="1528"/>
  <c r="V3" i="1528"/>
  <c r="U3" i="1528"/>
  <c r="T3" i="1528"/>
  <c r="S3" i="1528"/>
  <c r="R3" i="1528"/>
  <c r="Q3" i="1528"/>
  <c r="P3" i="1528"/>
  <c r="O3" i="1528"/>
  <c r="N3" i="1528"/>
  <c r="M3" i="1528"/>
  <c r="L3" i="1528"/>
  <c r="K3" i="1528"/>
  <c r="J3" i="1528"/>
  <c r="I3" i="1528"/>
  <c r="H3" i="1528"/>
  <c r="G3" i="1528"/>
  <c r="F3" i="1528"/>
  <c r="E3" i="1528"/>
  <c r="D3" i="1528"/>
  <c r="C3" i="1528"/>
  <c r="AS1" i="1528"/>
  <c r="D12" i="1529" l="1"/>
  <c r="D20" i="1529"/>
  <c r="D21" i="1529"/>
  <c r="D23" i="1529"/>
  <c r="D25" i="1529"/>
  <c r="D26" i="1529"/>
  <c r="D27" i="1529"/>
  <c r="D29" i="1529"/>
  <c r="AL6" i="1528"/>
  <c r="E14" i="1529" s="1"/>
  <c r="AL8" i="1528"/>
  <c r="E19" i="1529" s="1"/>
  <c r="AL14" i="1528"/>
  <c r="E5" i="1529" s="1"/>
  <c r="AL18" i="1528"/>
  <c r="E9" i="1529" s="1"/>
  <c r="AL20" i="1528"/>
  <c r="E17" i="1529" s="1"/>
  <c r="AL22" i="1528"/>
  <c r="E11" i="1529" s="1"/>
  <c r="AG31" i="1528"/>
  <c r="D4" i="1529"/>
  <c r="C6" i="1529"/>
  <c r="C10" i="1529"/>
  <c r="D13" i="1529"/>
  <c r="C18" i="1529"/>
  <c r="AL17" i="1528"/>
  <c r="E24" i="1529" s="1"/>
  <c r="AL23" i="1528"/>
  <c r="E8" i="1529" s="1"/>
</calcChain>
</file>

<file path=xl/sharedStrings.xml><?xml version="1.0" encoding="utf-8"?>
<sst xmlns="http://schemas.openxmlformats.org/spreadsheetml/2006/main" count="381" uniqueCount="110">
  <si>
    <t>Jan Pons</t>
  </si>
  <si>
    <t>Hugo de Ruiter</t>
  </si>
  <si>
    <t>Frank Stehouwer</t>
  </si>
  <si>
    <t>Wim Oosthoek</t>
  </si>
  <si>
    <t>Leo Stolk</t>
  </si>
  <si>
    <t>Ardy Jongenelen</t>
  </si>
  <si>
    <t>Wim Klerk</t>
  </si>
  <si>
    <t>Eli Crum</t>
  </si>
  <si>
    <t>Willem van Buuren</t>
  </si>
  <si>
    <t>Arie van Golen</t>
  </si>
  <si>
    <t>Sjaak van den Berg</t>
  </si>
  <si>
    <t>Leo Munter</t>
  </si>
  <si>
    <t>Simon Bravenboer</t>
  </si>
  <si>
    <t>Aart van de Merwe</t>
  </si>
  <si>
    <t>Wim van der Burg</t>
  </si>
  <si>
    <t>Wim van der Ven</t>
  </si>
  <si>
    <t>Rien van der Wulp</t>
  </si>
  <si>
    <t>Graham Chapman</t>
  </si>
  <si>
    <t>Job van Es</t>
  </si>
  <si>
    <t>Henk van der Linden</t>
  </si>
  <si>
    <t>ROOSTER WEDSTRIJDLEIDING</t>
  </si>
  <si>
    <t>Geruild met:</t>
  </si>
  <si>
    <t>06 - 1568 1679</t>
  </si>
  <si>
    <t>06 - 4229 1801</t>
  </si>
  <si>
    <t>06 - 4794 6168</t>
  </si>
  <si>
    <t>06 - 1431 1832</t>
  </si>
  <si>
    <t>06 - 1539 5154</t>
  </si>
  <si>
    <t>06 - 2294 1674</t>
  </si>
  <si>
    <t>06 - 2289 4621</t>
  </si>
  <si>
    <t>06 - 5154 4109</t>
  </si>
  <si>
    <t>06 - 5584 2971</t>
  </si>
  <si>
    <t>06 - 2020 0035</t>
  </si>
  <si>
    <t>06 - 5335 8504</t>
  </si>
  <si>
    <t>06 - 4028 0824</t>
  </si>
  <si>
    <t>06 - 3906 0881</t>
  </si>
  <si>
    <t>06 - 4187 9888</t>
  </si>
  <si>
    <t>06 - 5335 0620</t>
  </si>
  <si>
    <t>06 - 5462 2012</t>
  </si>
  <si>
    <t>06 - 5370 2019</t>
  </si>
  <si>
    <t>06 - 1841 8297</t>
  </si>
  <si>
    <t>06 - 5429 7289</t>
  </si>
  <si>
    <t>06 - 8444 3915</t>
  </si>
  <si>
    <t>Peter Antheunisse</t>
  </si>
  <si>
    <t>Rob Koning</t>
  </si>
  <si>
    <t>06 - 1807 6390</t>
  </si>
  <si>
    <t>06 - 2709 0744</t>
  </si>
  <si>
    <t>Frans de Winter</t>
  </si>
  <si>
    <t>06 - 4615 7350</t>
  </si>
  <si>
    <t>Victor Holleman</t>
  </si>
  <si>
    <t>06 - 3908 6293</t>
  </si>
  <si>
    <t>Arthur Wolst</t>
  </si>
  <si>
    <t>06 - 2124 5036</t>
  </si>
  <si>
    <t>TUSSENSTAND COMPETITIE LIBRE + BANDSTOTEN 2025</t>
  </si>
  <si>
    <t>VORIGE:</t>
  </si>
  <si>
    <t xml:space="preserve">Stand t/m </t>
  </si>
  <si>
    <t>FOUT</t>
  </si>
  <si>
    <r>
      <t xml:space="preserve">LET OP !!  Rode tekst is Libre; </t>
    </r>
    <r>
      <rPr>
        <sz val="14"/>
        <rFont val="Tahoma"/>
        <family val="2"/>
      </rPr>
      <t>Zwarte tekst is Bandstoten</t>
    </r>
  </si>
  <si>
    <t>Car.</t>
  </si>
  <si>
    <t>NAAM</t>
  </si>
  <si>
    <t xml:space="preserve"> AANTAL</t>
  </si>
  <si>
    <t xml:space="preserve"> VERSCHILLENDE</t>
  </si>
  <si>
    <r>
      <t xml:space="preserve"> TEGENSTANDERS  </t>
    </r>
    <r>
      <rPr>
        <b/>
        <sz val="10"/>
        <color indexed="2"/>
        <rFont val="Arial"/>
        <family val="2"/>
      </rPr>
      <t>(12)</t>
    </r>
  </si>
  <si>
    <t xml:space="preserve"> GESPEELDE</t>
  </si>
  <si>
    <r>
      <t xml:space="preserve"> PARTIJEN  </t>
    </r>
    <r>
      <rPr>
        <b/>
        <sz val="10"/>
        <color indexed="2"/>
        <rFont val="Arial"/>
        <family val="2"/>
      </rPr>
      <t xml:space="preserve"> (18)</t>
    </r>
  </si>
  <si>
    <t xml:space="preserve"> BEHAALDE</t>
  </si>
  <si>
    <t xml:space="preserve"> PUNTEN</t>
  </si>
  <si>
    <t xml:space="preserve"> GEMIDDELDE</t>
  </si>
  <si>
    <t xml:space="preserve"> PER WEDSTRIJD</t>
  </si>
  <si>
    <t xml:space="preserve"> WEDSTRIJDEN, FOUT?</t>
  </si>
  <si>
    <t xml:space="preserve"> PUNTEN, FOUT?</t>
  </si>
  <si>
    <t xml:space="preserve"> Peter Antheunisse</t>
  </si>
  <si>
    <t xml:space="preserve"> Sjaak van den Berg</t>
  </si>
  <si>
    <t xml:space="preserve"> Jan Biezepol</t>
  </si>
  <si>
    <t xml:space="preserve"> Simon Bravenboer</t>
  </si>
  <si>
    <t xml:space="preserve"> Wim van der Burg</t>
  </si>
  <si>
    <t xml:space="preserve"> Willem van Buuren</t>
  </si>
  <si>
    <t xml:space="preserve"> Graham Chapman</t>
  </si>
  <si>
    <t xml:space="preserve"> Eli Crum</t>
  </si>
  <si>
    <t xml:space="preserve"> Job van Es</t>
  </si>
  <si>
    <t xml:space="preserve"> Arie van Golen</t>
  </si>
  <si>
    <t xml:space="preserve"> Victor Holleman</t>
  </si>
  <si>
    <t xml:space="preserve"> Ardy Jongenelen</t>
  </si>
  <si>
    <t xml:space="preserve"> Wim Klerk</t>
  </si>
  <si>
    <t xml:space="preserve"> Rob Koning</t>
  </si>
  <si>
    <t xml:space="preserve"> Henk van der Linden</t>
  </si>
  <si>
    <t xml:space="preserve"> Aart van de Merwe</t>
  </si>
  <si>
    <t xml:space="preserve"> Leo Munter</t>
  </si>
  <si>
    <t xml:space="preserve"> Wim Oosthoek</t>
  </si>
  <si>
    <t xml:space="preserve"> Jan Pons</t>
  </si>
  <si>
    <t xml:space="preserve"> Hugo de Ruiter</t>
  </si>
  <si>
    <t xml:space="preserve"> Frank Stehouwer</t>
  </si>
  <si>
    <t xml:space="preserve"> Leo Stolk</t>
  </si>
  <si>
    <t xml:space="preserve"> Wim van der Ven</t>
  </si>
  <si>
    <t xml:space="preserve"> Frans de Winter</t>
  </si>
  <si>
    <t xml:space="preserve"> Rien van der Wulp</t>
  </si>
  <si>
    <t xml:space="preserve"> Spelende leden</t>
  </si>
  <si>
    <t>TOTAAL:</t>
  </si>
  <si>
    <t>WEDSTRIJDEN</t>
  </si>
  <si>
    <t>TOT.:</t>
  </si>
  <si>
    <t>PUNTENTOTAAL:</t>
  </si>
  <si>
    <t>PLAATS</t>
  </si>
  <si>
    <t>AANTAL
GESPEELDE
WEDSTRIJDEN</t>
  </si>
  <si>
    <t>BEHAALDE
PUNTEN</t>
  </si>
  <si>
    <t>GEMIDDELDE
PUNTEN PER
WEDSTRIJD</t>
  </si>
  <si>
    <t xml:space="preserve">      GESPEELDE WEDSTRIJDEN:</t>
  </si>
  <si>
    <t>-</t>
  </si>
  <si>
    <t>Jan Biezepol</t>
  </si>
  <si>
    <t>lala</t>
  </si>
  <si>
    <t>GROEN = Beter gespeeld dan het gemiddelde van 10 !!</t>
  </si>
  <si>
    <t>Henk Kreukniet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</si>
</sst>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dd/mm/yy;@"/>
    <numFmt numFmtId="166" formatCode="0.0000"/>
  </numFmts>
  <fonts count="212">
    <font>
      <sz val="10"/>
      <name val="Tahoma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u/>
      <sz val="14"/>
      <name val="Tahoma"/>
      <family val="2"/>
    </font>
    <font>
      <sz val="11"/>
      <color rgb="FFFF0000"/>
      <name val="Tahom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MS Sans Serif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ahoma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name val="Tahoma"/>
      <family val="2"/>
    </font>
    <font>
      <sz val="11"/>
      <name val="Arial"/>
      <family val="2"/>
    </font>
    <font>
      <b/>
      <sz val="11"/>
      <color rgb="FFFF0000"/>
      <name val="Aral"/>
    </font>
    <font>
      <sz val="14"/>
      <color rgb="FFFF0000"/>
      <name val="Tahoma"/>
      <family val="2"/>
    </font>
    <font>
      <sz val="14"/>
      <name val="Tahoma"/>
      <family val="2"/>
    </font>
    <font>
      <b/>
      <sz val="10"/>
      <color indexed="2"/>
      <name val="Arial"/>
      <family val="2"/>
    </font>
    <font>
      <b/>
      <sz val="13"/>
      <name val="Segoe UI Semibold"/>
      <family val="2"/>
    </font>
    <font>
      <b/>
      <sz val="10"/>
      <name val="Arial"/>
      <family val="2"/>
    </font>
    <font>
      <b/>
      <sz val="11"/>
      <color indexed="2"/>
      <name val="Arial"/>
      <family val="2"/>
    </font>
    <font>
      <b/>
      <sz val="10"/>
      <color rgb="FFFF0000"/>
      <name val="Arial"/>
      <family val="2"/>
    </font>
    <font>
      <b/>
      <sz val="10"/>
      <name val="Tahoma"/>
      <family val="2"/>
    </font>
    <font>
      <b/>
      <sz val="13"/>
      <color rgb="FFFF0000"/>
      <name val="Segoe UI Semibold"/>
      <family val="2"/>
    </font>
    <font>
      <sz val="13"/>
      <color rgb="FFFF0000"/>
      <name val="Segoe UI Semibold"/>
      <family val="2"/>
    </font>
    <font>
      <b/>
      <sz val="10"/>
      <color indexed="2"/>
      <name val="Tahoma"/>
      <family val="2"/>
    </font>
    <font>
      <sz val="10"/>
      <color indexed="2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FF66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2"/>
      </right>
      <top/>
      <bottom style="thin">
        <color indexed="64"/>
      </bottom>
      <diagonal/>
    </border>
    <border>
      <left style="medium">
        <color indexed="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2"/>
      </right>
      <top style="thin">
        <color indexed="64"/>
      </top>
      <bottom/>
      <diagonal/>
    </border>
    <border>
      <left style="medium">
        <color indexed="2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2"/>
      </right>
      <top/>
      <bottom/>
      <diagonal/>
    </border>
    <border>
      <left style="medium">
        <color indexed="2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94">
    <xf numFmtId="0" fontId="0" fillId="0" borderId="0"/>
    <xf numFmtId="0" fontId="162" fillId="0" borderId="0"/>
    <xf numFmtId="0" fontId="164" fillId="0" borderId="0"/>
    <xf numFmtId="0" fontId="165" fillId="0" borderId="0"/>
    <xf numFmtId="0" fontId="166" fillId="0" borderId="0"/>
    <xf numFmtId="0" fontId="162" fillId="0" borderId="0"/>
    <xf numFmtId="0" fontId="167" fillId="0" borderId="0"/>
    <xf numFmtId="0" fontId="168" fillId="0" borderId="0"/>
    <xf numFmtId="0" fontId="169" fillId="0" borderId="0"/>
    <xf numFmtId="0" fontId="161" fillId="0" borderId="0"/>
    <xf numFmtId="0" fontId="170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71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17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175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76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177" fillId="0" borderId="0"/>
    <xf numFmtId="0" fontId="67" fillId="0" borderId="0"/>
    <xf numFmtId="0" fontId="178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17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180" fillId="0" borderId="0"/>
    <xf numFmtId="0" fontId="40" fillId="0" borderId="0"/>
    <xf numFmtId="0" fontId="181" fillId="0" borderId="0"/>
    <xf numFmtId="0" fontId="39" fillId="0" borderId="0"/>
    <xf numFmtId="0" fontId="182" fillId="0" borderId="0"/>
    <xf numFmtId="0" fontId="38" fillId="0" borderId="0"/>
    <xf numFmtId="0" fontId="37" fillId="0" borderId="0"/>
    <xf numFmtId="0" fontId="36" fillId="0" borderId="0"/>
    <xf numFmtId="0" fontId="183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184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187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6" fillId="0" borderId="0"/>
    <xf numFmtId="0" fontId="186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163" fillId="0" borderId="0" xfId="5" applyFont="1" applyAlignment="1">
      <alignment horizontal="left" indent="1"/>
    </xf>
    <xf numFmtId="0" fontId="173" fillId="0" borderId="0" xfId="5" applyFont="1" applyAlignment="1">
      <alignment horizontal="left"/>
    </xf>
    <xf numFmtId="0" fontId="163" fillId="0" borderId="0" xfId="5" applyFont="1" applyFill="1" applyAlignment="1">
      <alignment horizontal="left" indent="1"/>
    </xf>
    <xf numFmtId="0" fontId="163" fillId="0" borderId="0" xfId="5" applyFont="1" applyBorder="1"/>
    <xf numFmtId="0" fontId="163" fillId="0" borderId="0" xfId="5" applyFont="1" applyFill="1" applyBorder="1"/>
    <xf numFmtId="0" fontId="193" fillId="0" borderId="0" xfId="190" applyFont="1" applyAlignment="1">
      <alignment horizontal="center"/>
    </xf>
    <xf numFmtId="0" fontId="194" fillId="0" borderId="0" xfId="190" applyFont="1" applyAlignment="1">
      <alignment vertical="center"/>
    </xf>
    <xf numFmtId="0" fontId="193" fillId="0" borderId="0" xfId="190" applyFont="1" applyAlignment="1">
      <alignment vertical="top"/>
    </xf>
    <xf numFmtId="0" fontId="194" fillId="0" borderId="0" xfId="190" applyFont="1" applyAlignment="1">
      <alignment horizontal="left" vertical="center"/>
    </xf>
    <xf numFmtId="0" fontId="195" fillId="2" borderId="0" xfId="190" applyFont="1" applyFill="1" applyAlignment="1">
      <alignment horizontal="center" vertical="center"/>
    </xf>
    <xf numFmtId="0" fontId="163" fillId="0" borderId="0" xfId="190" applyFont="1" applyAlignment="1">
      <alignment horizontal="center"/>
    </xf>
    <xf numFmtId="0" fontId="189" fillId="0" borderId="0" xfId="190" applyFont="1" applyAlignment="1">
      <alignment horizontal="center"/>
    </xf>
    <xf numFmtId="0" fontId="189" fillId="0" borderId="0" xfId="190" applyFont="1"/>
    <xf numFmtId="0" fontId="193" fillId="0" borderId="0" xfId="190" applyFont="1" applyFill="1" applyAlignment="1">
      <alignment horizontal="center" vertical="top"/>
    </xf>
    <xf numFmtId="0" fontId="194" fillId="0" borderId="0" xfId="190" applyFont="1" applyFill="1" applyAlignment="1">
      <alignment horizontal="center" vertical="top"/>
    </xf>
    <xf numFmtId="0" fontId="196" fillId="0" borderId="0" xfId="190" applyFont="1" applyFill="1" applyAlignment="1">
      <alignment horizontal="right" vertical="top"/>
    </xf>
    <xf numFmtId="165" fontId="196" fillId="0" borderId="1" xfId="190" applyNumberFormat="1" applyFont="1" applyFill="1" applyBorder="1" applyAlignment="1">
      <alignment horizontal="left" vertical="top"/>
    </xf>
    <xf numFmtId="0" fontId="162" fillId="0" borderId="0" xfId="190" applyFont="1" applyFill="1" applyBorder="1" applyAlignment="1">
      <alignment horizontal="center" vertical="center"/>
    </xf>
    <xf numFmtId="0" fontId="197" fillId="0" borderId="0" xfId="190" applyFont="1" applyFill="1" applyAlignment="1">
      <alignment horizontal="left" vertical="center"/>
    </xf>
    <xf numFmtId="0" fontId="189" fillId="0" borderId="0" xfId="190" applyFont="1" applyFill="1" applyAlignment="1">
      <alignment horizontal="center"/>
    </xf>
    <xf numFmtId="0" fontId="198" fillId="0" borderId="0" xfId="190" applyFont="1" applyAlignment="1">
      <alignment horizontal="left" vertical="center"/>
    </xf>
    <xf numFmtId="0" fontId="189" fillId="0" borderId="0" xfId="190" applyFont="1" applyFill="1"/>
    <xf numFmtId="0" fontId="189" fillId="0" borderId="1" xfId="190" applyFont="1" applyFill="1" applyBorder="1" applyAlignment="1">
      <alignment horizontal="center"/>
    </xf>
    <xf numFmtId="0" fontId="162" fillId="0" borderId="2" xfId="190" applyFont="1" applyFill="1" applyBorder="1" applyAlignment="1">
      <alignment horizontal="center" textRotation="90"/>
    </xf>
    <xf numFmtId="0" fontId="162" fillId="0" borderId="3" xfId="190" applyFont="1" applyBorder="1" applyAlignment="1">
      <alignment horizontal="center" textRotation="90"/>
    </xf>
    <xf numFmtId="0" fontId="162" fillId="0" borderId="3" xfId="190" applyFont="1" applyFill="1" applyBorder="1" applyAlignment="1">
      <alignment horizontal="center" textRotation="90"/>
    </xf>
    <xf numFmtId="0" fontId="162" fillId="0" borderId="4" xfId="190" applyFont="1" applyBorder="1" applyAlignment="1">
      <alignment horizontal="center" textRotation="90"/>
    </xf>
    <xf numFmtId="0" fontId="162" fillId="0" borderId="5" xfId="190" applyFont="1" applyBorder="1" applyAlignment="1">
      <alignment horizontal="right" textRotation="90"/>
    </xf>
    <xf numFmtId="0" fontId="162" fillId="0" borderId="6" xfId="190" applyFont="1" applyBorder="1" applyAlignment="1">
      <alignment horizontal="center" textRotation="90"/>
    </xf>
    <xf numFmtId="0" fontId="162" fillId="0" borderId="7" xfId="190" applyFont="1" applyBorder="1" applyAlignment="1">
      <alignment horizontal="left" textRotation="90"/>
    </xf>
    <xf numFmtId="0" fontId="200" fillId="3" borderId="8" xfId="190" applyFont="1" applyFill="1" applyBorder="1" applyAlignment="1">
      <alignment horizontal="right" textRotation="90"/>
    </xf>
    <xf numFmtId="0" fontId="162" fillId="0" borderId="9" xfId="190" applyFont="1" applyBorder="1" applyAlignment="1">
      <alignment horizontal="center"/>
    </xf>
    <xf numFmtId="0" fontId="162" fillId="0" borderId="1" xfId="190" applyFont="1" applyBorder="1" applyAlignment="1">
      <alignment horizontal="center"/>
    </xf>
    <xf numFmtId="0" fontId="162" fillId="0" borderId="10" xfId="190" applyFont="1" applyBorder="1" applyAlignment="1">
      <alignment horizontal="center"/>
    </xf>
    <xf numFmtId="0" fontId="162" fillId="0" borderId="11" xfId="190" applyFont="1" applyBorder="1" applyAlignment="1">
      <alignment horizontal="center"/>
    </xf>
    <xf numFmtId="0" fontId="201" fillId="0" borderId="12" xfId="190" applyFont="1" applyFill="1" applyBorder="1" applyAlignment="1">
      <alignment horizontal="center" vertical="center"/>
    </xf>
    <xf numFmtId="0" fontId="162" fillId="0" borderId="13" xfId="190" applyFont="1" applyBorder="1" applyAlignment="1">
      <alignment horizontal="left" vertical="center"/>
    </xf>
    <xf numFmtId="0" fontId="202" fillId="4" borderId="14" xfId="190" applyFont="1" applyFill="1" applyBorder="1" applyAlignment="1">
      <alignment horizontal="center" vertical="center"/>
    </xf>
    <xf numFmtId="0" fontId="202" fillId="0" borderId="15" xfId="190" applyFont="1" applyBorder="1" applyAlignment="1">
      <alignment horizontal="center" vertical="center"/>
    </xf>
    <xf numFmtId="0" fontId="202" fillId="0" borderId="15" xfId="190" applyFont="1" applyFill="1" applyBorder="1" applyAlignment="1">
      <alignment horizontal="center" vertical="center"/>
    </xf>
    <xf numFmtId="0" fontId="202" fillId="0" borderId="16" xfId="190" applyFont="1" applyBorder="1" applyAlignment="1">
      <alignment horizontal="center" vertical="center"/>
    </xf>
    <xf numFmtId="0" fontId="202" fillId="0" borderId="17" xfId="190" applyFont="1" applyBorder="1" applyAlignment="1">
      <alignment horizontal="center" vertical="center"/>
    </xf>
    <xf numFmtId="0" fontId="162" fillId="0" borderId="18" xfId="190" applyFont="1" applyBorder="1" applyAlignment="1">
      <alignment horizontal="center" vertical="center"/>
    </xf>
    <xf numFmtId="0" fontId="162" fillId="0" borderId="19" xfId="190" applyFont="1" applyBorder="1" applyAlignment="1">
      <alignment horizontal="center" vertical="center"/>
    </xf>
    <xf numFmtId="0" fontId="162" fillId="0" borderId="20" xfId="190" applyFont="1" applyBorder="1" applyAlignment="1">
      <alignment horizontal="center" vertical="center"/>
    </xf>
    <xf numFmtId="166" fontId="162" fillId="0" borderId="18" xfId="190" applyNumberFormat="1" applyFont="1" applyBorder="1" applyAlignment="1">
      <alignment horizontal="right" vertical="center"/>
    </xf>
    <xf numFmtId="166" fontId="162" fillId="0" borderId="20" xfId="190" applyNumberFormat="1" applyFont="1" applyBorder="1" applyAlignment="1">
      <alignment horizontal="right" vertical="center"/>
    </xf>
    <xf numFmtId="1" fontId="203" fillId="3" borderId="13" xfId="190" applyNumberFormat="1" applyFont="1" applyFill="1" applyBorder="1" applyAlignment="1">
      <alignment horizontal="center" vertical="center"/>
    </xf>
    <xf numFmtId="0" fontId="204" fillId="0" borderId="21" xfId="190" applyFont="1" applyFill="1" applyBorder="1" applyAlignment="1">
      <alignment horizontal="center" vertical="center"/>
    </xf>
    <xf numFmtId="0" fontId="204" fillId="0" borderId="22" xfId="190" applyFont="1" applyFill="1" applyBorder="1" applyAlignment="1">
      <alignment horizontal="center" vertical="center"/>
    </xf>
    <xf numFmtId="0" fontId="204" fillId="0" borderId="22" xfId="190" applyFont="1" applyBorder="1" applyAlignment="1">
      <alignment horizontal="center" vertical="center"/>
    </xf>
    <xf numFmtId="0" fontId="204" fillId="0" borderId="23" xfId="190" applyFont="1" applyBorder="1" applyAlignment="1">
      <alignment horizontal="center" vertical="center"/>
    </xf>
    <xf numFmtId="0" fontId="204" fillId="0" borderId="24" xfId="190" applyFont="1" applyBorder="1" applyAlignment="1">
      <alignment horizontal="center" vertical="center"/>
    </xf>
    <xf numFmtId="0" fontId="202" fillId="0" borderId="22" xfId="190" applyFont="1" applyBorder="1" applyAlignment="1">
      <alignment horizontal="center" vertical="center"/>
    </xf>
    <xf numFmtId="0" fontId="205" fillId="0" borderId="22" xfId="190" applyFont="1" applyBorder="1" applyAlignment="1">
      <alignment horizontal="center" vertical="center"/>
    </xf>
    <xf numFmtId="0" fontId="205" fillId="0" borderId="25" xfId="190" applyFont="1" applyBorder="1" applyAlignment="1">
      <alignment horizontal="center" vertical="center"/>
    </xf>
    <xf numFmtId="0" fontId="205" fillId="0" borderId="26" xfId="190" applyFont="1" applyBorder="1" applyAlignment="1">
      <alignment vertical="center"/>
    </xf>
    <xf numFmtId="0" fontId="189" fillId="0" borderId="0" xfId="190" applyFont="1" applyAlignment="1">
      <alignment vertical="center"/>
    </xf>
    <xf numFmtId="0" fontId="162" fillId="0" borderId="27" xfId="190" applyFont="1" applyFill="1" applyBorder="1" applyAlignment="1">
      <alignment horizontal="left" vertical="center"/>
    </xf>
    <xf numFmtId="0" fontId="202" fillId="0" borderId="28" xfId="190" applyFont="1" applyBorder="1" applyAlignment="1">
      <alignment horizontal="center" vertical="center"/>
    </xf>
    <xf numFmtId="0" fontId="202" fillId="0" borderId="14" xfId="190" applyFont="1" applyBorder="1" applyAlignment="1">
      <alignment horizontal="center" vertical="center"/>
    </xf>
    <xf numFmtId="0" fontId="202" fillId="0" borderId="14" xfId="190" applyFont="1" applyFill="1" applyBorder="1" applyAlignment="1">
      <alignment horizontal="center" vertical="center"/>
    </xf>
    <xf numFmtId="0" fontId="202" fillId="0" borderId="29" xfId="190" applyFont="1" applyBorder="1" applyAlignment="1">
      <alignment horizontal="center" vertical="center"/>
    </xf>
    <xf numFmtId="0" fontId="202" fillId="0" borderId="30" xfId="190" applyFont="1" applyBorder="1" applyAlignment="1">
      <alignment horizontal="center" vertical="center"/>
    </xf>
    <xf numFmtId="166" fontId="162" fillId="0" borderId="18" xfId="190" applyNumberFormat="1" applyFont="1" applyFill="1" applyBorder="1" applyAlignment="1">
      <alignment horizontal="right" vertical="center"/>
    </xf>
    <xf numFmtId="166" fontId="162" fillId="0" borderId="20" xfId="190" applyNumberFormat="1" applyFont="1" applyFill="1" applyBorder="1" applyAlignment="1">
      <alignment horizontal="right" vertical="center"/>
    </xf>
    <xf numFmtId="1" fontId="203" fillId="3" borderId="12" xfId="190" applyNumberFormat="1" applyFont="1" applyFill="1" applyBorder="1" applyAlignment="1">
      <alignment horizontal="center" vertical="center"/>
    </xf>
    <xf numFmtId="0" fontId="204" fillId="0" borderId="0" xfId="190" applyFont="1" applyFill="1" applyAlignment="1">
      <alignment horizontal="center" vertical="center"/>
    </xf>
    <xf numFmtId="0" fontId="204" fillId="0" borderId="0" xfId="190" applyFont="1" applyFill="1" applyBorder="1" applyAlignment="1">
      <alignment horizontal="center" vertical="center"/>
    </xf>
    <xf numFmtId="0" fontId="204" fillId="0" borderId="0" xfId="190" applyFont="1" applyBorder="1" applyAlignment="1">
      <alignment horizontal="center" vertical="center"/>
    </xf>
    <xf numFmtId="0" fontId="204" fillId="0" borderId="0" xfId="190" applyFont="1" applyAlignment="1">
      <alignment horizontal="center" vertical="center"/>
    </xf>
    <xf numFmtId="0" fontId="204" fillId="0" borderId="31" xfId="190" applyFont="1" applyBorder="1" applyAlignment="1">
      <alignment horizontal="center" vertical="center"/>
    </xf>
    <xf numFmtId="0" fontId="204" fillId="0" borderId="32" xfId="190" applyFont="1" applyBorder="1" applyAlignment="1">
      <alignment horizontal="center" vertical="center"/>
    </xf>
    <xf numFmtId="0" fontId="202" fillId="0" borderId="0" xfId="190" applyFont="1" applyAlignment="1">
      <alignment horizontal="center" vertical="center"/>
    </xf>
    <xf numFmtId="0" fontId="202" fillId="0" borderId="0" xfId="190" applyFont="1" applyBorder="1" applyAlignment="1">
      <alignment horizontal="center" vertical="center"/>
    </xf>
    <xf numFmtId="0" fontId="205" fillId="0" borderId="0" xfId="190" applyFont="1" applyBorder="1" applyAlignment="1">
      <alignment horizontal="center" vertical="center"/>
    </xf>
    <xf numFmtId="0" fontId="205" fillId="0" borderId="0" xfId="190" applyFont="1" applyAlignment="1">
      <alignment horizontal="center" vertical="center"/>
    </xf>
    <xf numFmtId="0" fontId="205" fillId="0" borderId="33" xfId="190" applyFont="1" applyBorder="1" applyAlignment="1">
      <alignment horizontal="center" vertical="center"/>
    </xf>
    <xf numFmtId="0" fontId="162" fillId="0" borderId="12" xfId="190" applyFont="1" applyFill="1" applyBorder="1" applyAlignment="1">
      <alignment horizontal="left" vertical="center"/>
    </xf>
    <xf numFmtId="0" fontId="202" fillId="0" borderId="28" xfId="190" applyFont="1" applyFill="1" applyBorder="1" applyAlignment="1">
      <alignment horizontal="center" vertical="center"/>
    </xf>
    <xf numFmtId="0" fontId="202" fillId="0" borderId="29" xfId="190" applyFont="1" applyFill="1" applyBorder="1" applyAlignment="1">
      <alignment horizontal="center" vertical="center"/>
    </xf>
    <xf numFmtId="0" fontId="202" fillId="0" borderId="30" xfId="190" applyFont="1" applyFill="1" applyBorder="1" applyAlignment="1">
      <alignment horizontal="center" vertical="center"/>
    </xf>
    <xf numFmtId="0" fontId="162" fillId="0" borderId="18" xfId="190" applyFont="1" applyFill="1" applyBorder="1" applyAlignment="1">
      <alignment horizontal="center" vertical="center"/>
    </xf>
    <xf numFmtId="0" fontId="162" fillId="0" borderId="19" xfId="190" applyFont="1" applyFill="1" applyBorder="1" applyAlignment="1">
      <alignment horizontal="center" vertical="center"/>
    </xf>
    <xf numFmtId="0" fontId="162" fillId="0" borderId="20" xfId="190" applyFont="1" applyFill="1" applyBorder="1" applyAlignment="1">
      <alignment horizontal="center" vertical="center"/>
    </xf>
    <xf numFmtId="1" fontId="203" fillId="0" borderId="12" xfId="190" applyNumberFormat="1" applyFont="1" applyFill="1" applyBorder="1" applyAlignment="1">
      <alignment horizontal="center" vertical="center"/>
    </xf>
    <xf numFmtId="0" fontId="204" fillId="0" borderId="34" xfId="190" applyFont="1" applyFill="1" applyBorder="1" applyAlignment="1">
      <alignment horizontal="center" vertical="center"/>
    </xf>
    <xf numFmtId="0" fontId="204" fillId="0" borderId="35" xfId="190" applyFont="1" applyFill="1" applyBorder="1" applyAlignment="1">
      <alignment horizontal="center" vertical="center"/>
    </xf>
    <xf numFmtId="0" fontId="202" fillId="0" borderId="0" xfId="190" applyFont="1" applyFill="1" applyAlignment="1">
      <alignment horizontal="center" vertical="center"/>
    </xf>
    <xf numFmtId="0" fontId="202" fillId="0" borderId="0" xfId="190" applyFont="1" applyFill="1" applyBorder="1" applyAlignment="1">
      <alignment horizontal="center" vertical="center"/>
    </xf>
    <xf numFmtId="0" fontId="205" fillId="0" borderId="0" xfId="190" applyFont="1" applyFill="1" applyBorder="1" applyAlignment="1">
      <alignment horizontal="center" vertical="center"/>
    </xf>
    <xf numFmtId="0" fontId="205" fillId="0" borderId="0" xfId="190" applyFont="1" applyFill="1" applyAlignment="1">
      <alignment horizontal="center" vertical="center"/>
    </xf>
    <xf numFmtId="0" fontId="205" fillId="0" borderId="33" xfId="190" applyFont="1" applyFill="1" applyBorder="1" applyAlignment="1">
      <alignment horizontal="center" vertical="center"/>
    </xf>
    <xf numFmtId="0" fontId="205" fillId="0" borderId="26" xfId="190" applyFont="1" applyFill="1" applyBorder="1" applyAlignment="1">
      <alignment vertical="center"/>
    </xf>
    <xf numFmtId="0" fontId="189" fillId="0" borderId="0" xfId="190" applyFont="1" applyFill="1" applyAlignment="1">
      <alignment vertical="center"/>
    </xf>
    <xf numFmtId="0" fontId="204" fillId="0" borderId="31" xfId="190" applyFont="1" applyFill="1" applyBorder="1" applyAlignment="1">
      <alignment horizontal="center" vertical="center"/>
    </xf>
    <xf numFmtId="0" fontId="190" fillId="5" borderId="12" xfId="190" applyFont="1" applyFill="1" applyBorder="1" applyAlignment="1">
      <alignment horizontal="left" vertical="center"/>
    </xf>
    <xf numFmtId="0" fontId="202" fillId="4" borderId="36" xfId="190" applyFont="1" applyFill="1" applyBorder="1" applyAlignment="1">
      <alignment horizontal="center" vertical="center"/>
    </xf>
    <xf numFmtId="0" fontId="202" fillId="0" borderId="36" xfId="190" applyFont="1" applyBorder="1" applyAlignment="1">
      <alignment horizontal="center" vertical="center"/>
    </xf>
    <xf numFmtId="0" fontId="202" fillId="0" borderId="31" xfId="190" applyFont="1" applyFill="1" applyBorder="1" applyAlignment="1">
      <alignment horizontal="center" vertical="center"/>
    </xf>
    <xf numFmtId="0" fontId="202" fillId="0" borderId="32" xfId="190" applyFont="1" applyFill="1" applyBorder="1" applyAlignment="1">
      <alignment horizontal="center" vertical="center"/>
    </xf>
    <xf numFmtId="0" fontId="206" fillId="2" borderId="12" xfId="190" applyFont="1" applyFill="1" applyBorder="1" applyAlignment="1">
      <alignment horizontal="center" vertical="center"/>
    </xf>
    <xf numFmtId="0" fontId="202" fillId="0" borderId="36" xfId="190" applyFont="1" applyFill="1" applyBorder="1" applyAlignment="1">
      <alignment horizontal="center" vertical="center"/>
    </xf>
    <xf numFmtId="166" fontId="192" fillId="0" borderId="18" xfId="190" applyNumberFormat="1" applyFont="1" applyFill="1" applyBorder="1" applyAlignment="1">
      <alignment horizontal="right" vertical="center"/>
    </xf>
    <xf numFmtId="166" fontId="192" fillId="0" borderId="20" xfId="190" applyNumberFormat="1" applyFont="1" applyFill="1" applyBorder="1" applyAlignment="1">
      <alignment horizontal="right" vertical="center"/>
    </xf>
    <xf numFmtId="0" fontId="202" fillId="0" borderId="34" xfId="190" applyFont="1" applyFill="1" applyBorder="1" applyAlignment="1">
      <alignment horizontal="center" vertical="center"/>
    </xf>
    <xf numFmtId="0" fontId="202" fillId="0" borderId="35" xfId="190" applyFont="1" applyBorder="1" applyAlignment="1">
      <alignment horizontal="center" vertical="center"/>
    </xf>
    <xf numFmtId="0" fontId="204" fillId="0" borderId="32" xfId="190" applyFont="1" applyFill="1" applyBorder="1" applyAlignment="1">
      <alignment horizontal="center" vertical="center"/>
    </xf>
    <xf numFmtId="0" fontId="162" fillId="0" borderId="12" xfId="190" applyFont="1" applyFill="1" applyBorder="1" applyAlignment="1">
      <alignment vertical="center"/>
    </xf>
    <xf numFmtId="0" fontId="204" fillId="0" borderId="35" xfId="190" applyFont="1" applyBorder="1" applyAlignment="1">
      <alignment horizontal="center" vertical="center"/>
    </xf>
    <xf numFmtId="0" fontId="204" fillId="0" borderId="37" xfId="190" applyFont="1" applyFill="1" applyBorder="1" applyAlignment="1">
      <alignment horizontal="center" vertical="center"/>
    </xf>
    <xf numFmtId="0" fontId="204" fillId="0" borderId="38" xfId="190" applyFont="1" applyBorder="1" applyAlignment="1">
      <alignment horizontal="center" vertical="center"/>
    </xf>
    <xf numFmtId="0" fontId="205" fillId="0" borderId="26" xfId="190" applyFont="1" applyBorder="1" applyAlignment="1">
      <alignment horizontal="center" vertical="center"/>
    </xf>
    <xf numFmtId="0" fontId="189" fillId="0" borderId="0" xfId="190" applyFont="1" applyAlignment="1">
      <alignment horizontal="center" vertical="center"/>
    </xf>
    <xf numFmtId="0" fontId="204" fillId="0" borderId="38" xfId="190" applyFont="1" applyFill="1" applyBorder="1" applyAlignment="1">
      <alignment horizontal="center" vertical="center"/>
    </xf>
    <xf numFmtId="0" fontId="162" fillId="0" borderId="12" xfId="190" applyFont="1" applyBorder="1" applyAlignment="1">
      <alignment vertical="center"/>
    </xf>
    <xf numFmtId="0" fontId="202" fillId="0" borderId="32" xfId="190" applyFont="1" applyBorder="1" applyAlignment="1">
      <alignment horizontal="center" vertical="center"/>
    </xf>
    <xf numFmtId="0" fontId="190" fillId="5" borderId="12" xfId="190" applyFont="1" applyFill="1" applyBorder="1" applyAlignment="1">
      <alignment vertical="center"/>
    </xf>
    <xf numFmtId="0" fontId="202" fillId="0" borderId="39" xfId="190" applyFont="1" applyBorder="1" applyAlignment="1">
      <alignment horizontal="center" vertical="center"/>
    </xf>
    <xf numFmtId="0" fontId="202" fillId="0" borderId="40" xfId="190" applyFont="1" applyBorder="1" applyAlignment="1">
      <alignment horizontal="center" vertical="center"/>
    </xf>
    <xf numFmtId="0" fontId="202" fillId="0" borderId="40" xfId="190" applyFont="1" applyFill="1" applyBorder="1" applyAlignment="1">
      <alignment horizontal="center" vertical="center"/>
    </xf>
    <xf numFmtId="0" fontId="202" fillId="4" borderId="40" xfId="190" applyFont="1" applyFill="1" applyBorder="1" applyAlignment="1">
      <alignment horizontal="center" vertical="center"/>
    </xf>
    <xf numFmtId="0" fontId="202" fillId="0" borderId="41" xfId="190" applyFont="1" applyFill="1" applyBorder="1" applyAlignment="1">
      <alignment horizontal="center" vertical="center"/>
    </xf>
    <xf numFmtId="0" fontId="202" fillId="0" borderId="41" xfId="190" applyFont="1" applyBorder="1" applyAlignment="1">
      <alignment horizontal="center" vertical="center"/>
    </xf>
    <xf numFmtId="0" fontId="202" fillId="0" borderId="35" xfId="190" applyFont="1" applyFill="1" applyBorder="1" applyAlignment="1">
      <alignment horizontal="center" vertical="center"/>
    </xf>
    <xf numFmtId="0" fontId="207" fillId="2" borderId="12" xfId="190" applyFont="1" applyFill="1" applyBorder="1" applyAlignment="1">
      <alignment horizontal="center" vertical="center"/>
    </xf>
    <xf numFmtId="0" fontId="202" fillId="4" borderId="41" xfId="190" applyFont="1" applyFill="1" applyBorder="1" applyAlignment="1">
      <alignment horizontal="center" vertical="center"/>
    </xf>
    <xf numFmtId="0" fontId="202" fillId="0" borderId="42" xfId="190" applyFont="1" applyBorder="1" applyAlignment="1">
      <alignment horizontal="center" vertical="center"/>
    </xf>
    <xf numFmtId="0" fontId="207" fillId="0" borderId="43" xfId="190" applyFont="1" applyFill="1" applyBorder="1" applyAlignment="1">
      <alignment horizontal="center" vertical="center"/>
    </xf>
    <xf numFmtId="0" fontId="162" fillId="0" borderId="43" xfId="190" applyFont="1" applyBorder="1" applyAlignment="1">
      <alignment horizontal="left" vertical="center"/>
    </xf>
    <xf numFmtId="0" fontId="202" fillId="0" borderId="44" xfId="190" applyFont="1" applyBorder="1" applyAlignment="1">
      <alignment horizontal="center" vertical="center"/>
    </xf>
    <xf numFmtId="0" fontId="202" fillId="0" borderId="45" xfId="190" applyFont="1" applyBorder="1" applyAlignment="1">
      <alignment horizontal="center" vertical="center"/>
    </xf>
    <xf numFmtId="0" fontId="202" fillId="0" borderId="45" xfId="190" applyFont="1" applyFill="1" applyBorder="1" applyAlignment="1">
      <alignment horizontal="center" vertical="center"/>
    </xf>
    <xf numFmtId="0" fontId="202" fillId="0" borderId="46" xfId="190" applyFont="1" applyBorder="1" applyAlignment="1">
      <alignment horizontal="center" vertical="center"/>
    </xf>
    <xf numFmtId="0" fontId="202" fillId="4" borderId="47" xfId="190" applyFont="1" applyFill="1" applyBorder="1" applyAlignment="1">
      <alignment horizontal="center" vertical="center"/>
    </xf>
    <xf numFmtId="0" fontId="162" fillId="0" borderId="48" xfId="190" applyFont="1" applyBorder="1" applyAlignment="1">
      <alignment horizontal="center" vertical="center"/>
    </xf>
    <xf numFmtId="0" fontId="162" fillId="0" borderId="49" xfId="190" applyFont="1" applyBorder="1" applyAlignment="1">
      <alignment horizontal="center" vertical="center"/>
    </xf>
    <xf numFmtId="0" fontId="162" fillId="0" borderId="50" xfId="190" applyFont="1" applyBorder="1" applyAlignment="1">
      <alignment horizontal="center" vertical="center"/>
    </xf>
    <xf numFmtId="2" fontId="192" fillId="0" borderId="48" xfId="190" applyNumberFormat="1" applyFont="1" applyBorder="1" applyAlignment="1">
      <alignment horizontal="center" vertical="center"/>
    </xf>
    <xf numFmtId="2" fontId="192" fillId="0" borderId="50" xfId="190" applyNumberFormat="1" applyFont="1" applyBorder="1" applyAlignment="1">
      <alignment horizontal="center" vertical="center"/>
    </xf>
    <xf numFmtId="1" fontId="203" fillId="3" borderId="43" xfId="190" applyNumberFormat="1" applyFont="1" applyFill="1" applyBorder="1" applyAlignment="1">
      <alignment horizontal="center" vertical="center"/>
    </xf>
    <xf numFmtId="0" fontId="162" fillId="0" borderId="0" xfId="190" applyFont="1" applyAlignment="1">
      <alignment horizontal="right" vertical="center"/>
    </xf>
    <xf numFmtId="0" fontId="162" fillId="0" borderId="0" xfId="190" applyFont="1" applyAlignment="1">
      <alignment horizontal="left" vertical="center"/>
    </xf>
    <xf numFmtId="16" fontId="189" fillId="0" borderId="0" xfId="190" applyNumberFormat="1" applyFont="1" applyAlignment="1">
      <alignment horizontal="center" vertical="center"/>
    </xf>
    <xf numFmtId="0" fontId="189" fillId="0" borderId="22" xfId="190" applyFont="1" applyBorder="1" applyAlignment="1">
      <alignment vertical="center"/>
    </xf>
    <xf numFmtId="0" fontId="162" fillId="0" borderId="22" xfId="190" applyFont="1" applyBorder="1" applyAlignment="1">
      <alignment vertical="center"/>
    </xf>
    <xf numFmtId="0" fontId="162" fillId="0" borderId="22" xfId="190" applyFont="1" applyBorder="1" applyAlignment="1">
      <alignment horizontal="center" vertical="center"/>
    </xf>
    <xf numFmtId="0" fontId="162" fillId="0" borderId="0" xfId="190" applyFont="1" applyAlignment="1">
      <alignment horizontal="center" vertical="center"/>
    </xf>
    <xf numFmtId="0" fontId="200" fillId="0" borderId="0" xfId="190" applyFont="1" applyAlignment="1">
      <alignment horizontal="center" vertical="center"/>
    </xf>
    <xf numFmtId="0" fontId="162" fillId="0" borderId="0" xfId="190" applyFont="1" applyAlignment="1">
      <alignment horizontal="center" vertical="center"/>
    </xf>
    <xf numFmtId="0" fontId="162" fillId="0" borderId="0" xfId="190" applyFont="1"/>
    <xf numFmtId="0" fontId="162" fillId="0" borderId="0" xfId="190" applyFont="1" applyAlignment="1">
      <alignment horizontal="center"/>
    </xf>
    <xf numFmtId="0" fontId="200" fillId="0" borderId="0" xfId="190" applyFont="1" applyAlignment="1">
      <alignment horizontal="center"/>
    </xf>
    <xf numFmtId="0" fontId="208" fillId="0" borderId="0" xfId="190" applyFont="1" applyAlignment="1">
      <alignment horizontal="center"/>
    </xf>
    <xf numFmtId="0" fontId="193" fillId="0" borderId="0" xfId="191" applyFont="1" applyAlignment="1">
      <alignment horizontal="center" vertical="top"/>
    </xf>
    <xf numFmtId="0" fontId="193" fillId="0" borderId="0" xfId="191" applyFont="1" applyAlignment="1">
      <alignment vertical="top"/>
    </xf>
    <xf numFmtId="0" fontId="163" fillId="0" borderId="0" xfId="191" applyFont="1"/>
    <xf numFmtId="165" fontId="194" fillId="0" borderId="1" xfId="191" applyNumberFormat="1" applyFont="1" applyFill="1" applyBorder="1" applyAlignment="1">
      <alignment horizontal="center" vertical="top"/>
    </xf>
    <xf numFmtId="0" fontId="163" fillId="0" borderId="0" xfId="191" applyFont="1" applyFill="1"/>
    <xf numFmtId="0" fontId="163" fillId="0" borderId="0" xfId="191" applyFont="1" applyFill="1" applyAlignment="1">
      <alignment horizontal="center" vertical="center"/>
    </xf>
    <xf numFmtId="0" fontId="163" fillId="0" borderId="0" xfId="191" applyFont="1" applyFill="1" applyAlignment="1">
      <alignment horizontal="center"/>
    </xf>
    <xf numFmtId="0" fontId="162" fillId="0" borderId="8" xfId="191" applyFont="1" applyFill="1" applyBorder="1" applyAlignment="1">
      <alignment horizontal="center" vertical="center"/>
    </xf>
    <xf numFmtId="0" fontId="162" fillId="0" borderId="5" xfId="191" applyFont="1" applyFill="1" applyBorder="1" applyAlignment="1">
      <alignment horizontal="center" vertical="center"/>
    </xf>
    <xf numFmtId="0" fontId="162" fillId="0" borderId="8" xfId="191" applyFont="1" applyFill="1" applyBorder="1" applyAlignment="1">
      <alignment horizontal="center" vertical="center" wrapText="1"/>
    </xf>
    <xf numFmtId="0" fontId="162" fillId="0" borderId="5" xfId="191" applyFont="1" applyBorder="1" applyAlignment="1">
      <alignment horizontal="center" vertical="center" wrapText="1"/>
    </xf>
    <xf numFmtId="0" fontId="162" fillId="0" borderId="8" xfId="191" applyFont="1" applyBorder="1" applyAlignment="1">
      <alignment horizontal="center" vertical="center" wrapText="1"/>
    </xf>
    <xf numFmtId="0" fontId="209" fillId="0" borderId="51" xfId="191" applyFont="1" applyBorder="1" applyAlignment="1">
      <alignment horizontal="left" vertical="center" wrapText="1"/>
    </xf>
    <xf numFmtId="0" fontId="193" fillId="0" borderId="0" xfId="191" applyFont="1" applyAlignment="1">
      <alignment horizontal="left" vertical="center"/>
    </xf>
    <xf numFmtId="0" fontId="210" fillId="0" borderId="0" xfId="191" applyFont="1" applyAlignment="1">
      <alignment vertical="center"/>
    </xf>
    <xf numFmtId="165" fontId="196" fillId="0" borderId="0" xfId="191" applyNumberFormat="1" applyFont="1" applyAlignment="1">
      <alignment horizontal="left" vertical="center"/>
    </xf>
    <xf numFmtId="165" fontId="194" fillId="0" borderId="1" xfId="191" applyNumberFormat="1" applyFont="1" applyBorder="1" applyAlignment="1">
      <alignment horizontal="center" vertical="center"/>
    </xf>
    <xf numFmtId="0" fontId="162" fillId="0" borderId="0" xfId="191" applyFont="1"/>
    <xf numFmtId="0" fontId="162" fillId="0" borderId="13" xfId="191" applyFont="1" applyBorder="1" applyAlignment="1">
      <alignment horizontal="center" vertical="center"/>
    </xf>
    <xf numFmtId="0" fontId="162" fillId="0" borderId="52" xfId="191" applyFont="1" applyFill="1" applyBorder="1" applyAlignment="1">
      <alignment vertical="center"/>
    </xf>
    <xf numFmtId="1" fontId="162" fillId="0" borderId="13" xfId="191" applyNumberFormat="1" applyFont="1" applyBorder="1" applyAlignment="1">
      <alignment horizontal="center" vertical="center"/>
    </xf>
    <xf numFmtId="166" fontId="162" fillId="0" borderId="13" xfId="191" applyNumberFormat="1" applyFont="1" applyFill="1" applyBorder="1" applyAlignment="1">
      <alignment horizontal="center" vertical="center"/>
    </xf>
    <xf numFmtId="0" fontId="162" fillId="0" borderId="0" xfId="191" applyFont="1" applyAlignment="1">
      <alignment horizontal="center" vertical="center"/>
    </xf>
    <xf numFmtId="0" fontId="162" fillId="0" borderId="53" xfId="191" applyFont="1" applyBorder="1" applyAlignment="1">
      <alignment horizontal="center" vertical="center"/>
    </xf>
    <xf numFmtId="0" fontId="162" fillId="0" borderId="53" xfId="191" applyFont="1" applyBorder="1" applyAlignment="1">
      <alignment horizontal="left" vertical="center"/>
    </xf>
    <xf numFmtId="0" fontId="162" fillId="0" borderId="53" xfId="191" quotePrefix="1" applyFont="1" applyBorder="1" applyAlignment="1">
      <alignment horizontal="center" vertical="center"/>
    </xf>
    <xf numFmtId="1" fontId="162" fillId="0" borderId="53" xfId="191" applyNumberFormat="1" applyFont="1" applyFill="1" applyBorder="1" applyAlignment="1">
      <alignment horizontal="center" vertical="center"/>
    </xf>
    <xf numFmtId="1" fontId="162" fillId="0" borderId="53" xfId="191" applyNumberFormat="1" applyFont="1" applyBorder="1" applyAlignment="1">
      <alignment horizontal="center" vertical="center"/>
    </xf>
    <xf numFmtId="0" fontId="162" fillId="0" borderId="12" xfId="191" applyFont="1" applyBorder="1" applyAlignment="1">
      <alignment horizontal="center" vertical="center"/>
    </xf>
    <xf numFmtId="0" fontId="162" fillId="0" borderId="18" xfId="191" applyFont="1" applyFill="1" applyBorder="1" applyAlignment="1">
      <alignment vertical="center"/>
    </xf>
    <xf numFmtId="1" fontId="162" fillId="0" borderId="12" xfId="191" applyNumberFormat="1" applyFont="1" applyFill="1" applyBorder="1" applyAlignment="1">
      <alignment horizontal="center" vertical="center"/>
    </xf>
    <xf numFmtId="1" fontId="162" fillId="0" borderId="12" xfId="191" applyNumberFormat="1" applyFont="1" applyBorder="1" applyAlignment="1">
      <alignment horizontal="center" vertical="center"/>
    </xf>
    <xf numFmtId="166" fontId="162" fillId="0" borderId="12" xfId="191" applyNumberFormat="1" applyFont="1" applyFill="1" applyBorder="1" applyAlignment="1">
      <alignment horizontal="center" vertical="center"/>
    </xf>
    <xf numFmtId="0" fontId="162" fillId="0" borderId="19" xfId="191" applyFont="1" applyBorder="1" applyAlignment="1">
      <alignment horizontal="center" vertical="center"/>
    </xf>
    <xf numFmtId="0" fontId="162" fillId="0" borderId="19" xfId="191" applyFont="1" applyBorder="1" applyAlignment="1">
      <alignment horizontal="left" vertical="center"/>
    </xf>
    <xf numFmtId="0" fontId="162" fillId="0" borderId="19" xfId="191" quotePrefix="1" applyFont="1" applyBorder="1" applyAlignment="1">
      <alignment horizontal="center" vertical="center"/>
    </xf>
    <xf numFmtId="0" fontId="162" fillId="0" borderId="19" xfId="191" applyFont="1" applyFill="1" applyBorder="1" applyAlignment="1">
      <alignment horizontal="left" vertical="center"/>
    </xf>
    <xf numFmtId="1" fontId="162" fillId="0" borderId="19" xfId="191" applyNumberFormat="1" applyFont="1" applyFill="1" applyBorder="1" applyAlignment="1">
      <alignment horizontal="center" vertical="center"/>
    </xf>
    <xf numFmtId="1" fontId="162" fillId="0" borderId="19" xfId="191" applyNumberFormat="1" applyFont="1" applyBorder="1" applyAlignment="1">
      <alignment horizontal="center" vertical="center"/>
    </xf>
    <xf numFmtId="0" fontId="162" fillId="0" borderId="12" xfId="191" applyFont="1" applyFill="1" applyBorder="1" applyAlignment="1">
      <alignment horizontal="center" vertical="center"/>
    </xf>
    <xf numFmtId="0" fontId="162" fillId="0" borderId="0" xfId="191" applyFont="1" applyFill="1" applyAlignment="1">
      <alignment horizontal="center" vertical="center"/>
    </xf>
    <xf numFmtId="0" fontId="162" fillId="0" borderId="19" xfId="191" applyFont="1" applyFill="1" applyBorder="1" applyAlignment="1">
      <alignment horizontal="center" vertical="center"/>
    </xf>
    <xf numFmtId="0" fontId="162" fillId="0" borderId="19" xfId="191" quotePrefix="1" applyFont="1" applyFill="1" applyBorder="1" applyAlignment="1">
      <alignment horizontal="center" vertical="center"/>
    </xf>
    <xf numFmtId="0" fontId="162" fillId="0" borderId="51" xfId="191" applyFont="1" applyBorder="1" applyAlignment="1">
      <alignment horizontal="center" vertical="center"/>
    </xf>
    <xf numFmtId="1" fontId="162" fillId="0" borderId="51" xfId="191" applyNumberFormat="1" applyFont="1" applyBorder="1" applyAlignment="1">
      <alignment horizontal="center" vertical="center"/>
    </xf>
    <xf numFmtId="1" fontId="162" fillId="0" borderId="19" xfId="191" quotePrefix="1" applyNumberFormat="1" applyFont="1" applyFill="1" applyBorder="1" applyAlignment="1">
      <alignment horizontal="center" vertical="center"/>
    </xf>
    <xf numFmtId="0" fontId="192" fillId="0" borderId="22" xfId="191" applyFont="1" applyBorder="1" applyAlignment="1">
      <alignment horizontal="center" vertical="center"/>
    </xf>
    <xf numFmtId="0" fontId="211" fillId="0" borderId="22" xfId="191" applyFont="1" applyFill="1" applyBorder="1" applyAlignment="1">
      <alignment vertical="center"/>
    </xf>
    <xf numFmtId="0" fontId="192" fillId="0" borderId="22" xfId="191" applyFont="1" applyFill="1" applyBorder="1" applyAlignment="1">
      <alignment horizontal="left" vertical="center"/>
    </xf>
    <xf numFmtId="1" fontId="192" fillId="0" borderId="22" xfId="191" applyNumberFormat="1" applyFont="1" applyBorder="1" applyAlignment="1">
      <alignment horizontal="center" vertical="center"/>
    </xf>
    <xf numFmtId="0" fontId="192" fillId="0" borderId="22" xfId="191" quotePrefix="1" applyFont="1" applyBorder="1" applyAlignment="1">
      <alignment horizontal="center" vertical="center"/>
    </xf>
    <xf numFmtId="0" fontId="162" fillId="6" borderId="0" xfId="191" quotePrefix="1" applyFont="1" applyFill="1" applyBorder="1" applyAlignment="1">
      <alignment horizontal="center" vertical="center"/>
    </xf>
    <xf numFmtId="0" fontId="162" fillId="0" borderId="0" xfId="191" applyFont="1" applyBorder="1" applyAlignment="1">
      <alignment horizontal="center" vertical="center"/>
    </xf>
    <xf numFmtId="0" fontId="192" fillId="0" borderId="0" xfId="192" applyFont="1" applyFill="1" applyBorder="1" applyAlignment="1">
      <alignment vertical="center"/>
    </xf>
    <xf numFmtId="0" fontId="192" fillId="0" borderId="0" xfId="191" quotePrefix="1" applyFont="1" applyFill="1" applyBorder="1" applyAlignment="1">
      <alignment horizontal="center" vertical="center"/>
    </xf>
    <xf numFmtId="0" fontId="162" fillId="0" borderId="0" xfId="192" applyFont="1" applyFill="1" applyBorder="1" applyAlignment="1">
      <alignment vertical="center"/>
    </xf>
    <xf numFmtId="0" fontId="162" fillId="0" borderId="0" xfId="191" applyFont="1" applyFill="1" applyBorder="1" applyAlignment="1">
      <alignment horizontal="center" vertical="center"/>
    </xf>
    <xf numFmtId="0" fontId="192" fillId="0" borderId="0" xfId="191" quotePrefix="1" applyFont="1" applyFill="1" applyAlignment="1">
      <alignment horizontal="center" vertical="center"/>
    </xf>
    <xf numFmtId="0" fontId="190" fillId="5" borderId="18" xfId="191" applyFont="1" applyFill="1" applyBorder="1" applyAlignment="1">
      <alignment vertical="center"/>
    </xf>
    <xf numFmtId="0" fontId="190" fillId="5" borderId="48" xfId="191" applyFont="1" applyFill="1" applyBorder="1" applyAlignment="1">
      <alignment vertical="center"/>
    </xf>
    <xf numFmtId="1" fontId="162" fillId="0" borderId="43" xfId="191" applyNumberFormat="1" applyFont="1" applyBorder="1" applyAlignment="1">
      <alignment horizontal="center" vertical="center"/>
    </xf>
    <xf numFmtId="0" fontId="162" fillId="0" borderId="22" xfId="191" applyFont="1" applyBorder="1" applyAlignment="1">
      <alignment horizontal="left" indent="1"/>
    </xf>
    <xf numFmtId="0" fontId="162" fillId="0" borderId="22" xfId="191" applyFont="1" applyBorder="1" applyAlignment="1">
      <alignment horizontal="center"/>
    </xf>
    <xf numFmtId="0" fontId="192" fillId="0" borderId="0" xfId="191" applyFont="1" applyAlignment="1">
      <alignment horizontal="left" vertical="center"/>
    </xf>
    <xf numFmtId="0" fontId="192" fillId="0" borderId="0" xfId="191" applyFont="1" applyAlignment="1">
      <alignment horizontal="center" vertical="center"/>
    </xf>
    <xf numFmtId="0" fontId="162" fillId="0" borderId="0" xfId="191" applyFont="1" applyAlignment="1">
      <alignment horizontal="left" indent="1"/>
    </xf>
    <xf numFmtId="0" fontId="162" fillId="0" borderId="0" xfId="191" applyFont="1" applyAlignment="1">
      <alignment horizontal="center"/>
    </xf>
    <xf numFmtId="0" fontId="163" fillId="0" borderId="0" xfId="191" applyFont="1" applyAlignment="1">
      <alignment horizontal="center"/>
    </xf>
    <xf numFmtId="0" fontId="192" fillId="0" borderId="0" xfId="191" applyFont="1" applyFill="1" applyAlignment="1">
      <alignment vertical="center"/>
    </xf>
    <xf numFmtId="0" fontId="192" fillId="0" borderId="1" xfId="192" applyFont="1" applyFill="1" applyBorder="1" applyAlignment="1">
      <alignment vertical="center"/>
    </xf>
    <xf numFmtId="0" fontId="192" fillId="0" borderId="1" xfId="191" applyFont="1" applyFill="1" applyBorder="1" applyAlignment="1">
      <alignment vertical="center"/>
    </xf>
    <xf numFmtId="0" fontId="191" fillId="0" borderId="22" xfId="191" applyFont="1" applyBorder="1" applyAlignment="1">
      <alignment horizontal="center" vertical="center"/>
    </xf>
    <xf numFmtId="0" fontId="191" fillId="0" borderId="22" xfId="191" applyFont="1" applyBorder="1" applyAlignment="1">
      <alignment horizontal="left" indent="1"/>
    </xf>
    <xf numFmtId="0" fontId="191" fillId="0" borderId="22" xfId="191" applyFont="1" applyBorder="1"/>
    <xf numFmtId="0" fontId="191" fillId="0" borderId="22" xfId="191" applyFont="1" applyBorder="1" applyAlignment="1">
      <alignment horizontal="center"/>
    </xf>
    <xf numFmtId="0" fontId="163" fillId="0" borderId="0" xfId="191" applyFont="1" applyAlignment="1">
      <alignment horizontal="center" vertical="center"/>
    </xf>
    <xf numFmtId="0" fontId="172" fillId="0" borderId="0" xfId="193" applyFont="1" applyAlignment="1">
      <alignment horizontal="center" vertical="top"/>
    </xf>
    <xf numFmtId="0" fontId="173" fillId="0" borderId="0" xfId="193" applyFont="1" applyAlignment="1">
      <alignment horizontal="center"/>
    </xf>
    <xf numFmtId="0" fontId="163" fillId="0" borderId="0" xfId="193" applyFont="1"/>
    <xf numFmtId="164" fontId="163" fillId="0" borderId="0" xfId="193" applyNumberFormat="1" applyFont="1" applyFill="1" applyAlignment="1">
      <alignment horizontal="left"/>
    </xf>
    <xf numFmtId="0" fontId="163" fillId="0" borderId="0" xfId="193" applyFont="1" applyFill="1" applyAlignment="1">
      <alignment horizontal="left" indent="1"/>
    </xf>
    <xf numFmtId="0" fontId="163" fillId="0" borderId="0" xfId="193" applyFont="1" applyFill="1" applyBorder="1"/>
    <xf numFmtId="0" fontId="173" fillId="0" borderId="0" xfId="193" applyFont="1" applyFill="1" applyAlignment="1">
      <alignment horizontal="left"/>
    </xf>
    <xf numFmtId="0" fontId="173" fillId="0" borderId="0" xfId="193" applyFont="1" applyAlignment="1">
      <alignment horizontal="left"/>
    </xf>
    <xf numFmtId="164" fontId="163" fillId="2" borderId="0" xfId="193" applyNumberFormat="1" applyFont="1" applyFill="1" applyAlignment="1">
      <alignment horizontal="left"/>
    </xf>
    <xf numFmtId="0" fontId="163" fillId="2" borderId="0" xfId="193" applyFont="1" applyFill="1" applyAlignment="1">
      <alignment horizontal="left" indent="1"/>
    </xf>
    <xf numFmtId="0" fontId="163" fillId="2" borderId="0" xfId="193" applyFont="1" applyFill="1" applyBorder="1"/>
    <xf numFmtId="164" fontId="163" fillId="0" borderId="0" xfId="193" applyNumberFormat="1" applyFont="1" applyAlignment="1">
      <alignment horizontal="left"/>
    </xf>
    <xf numFmtId="0" fontId="163" fillId="0" borderId="0" xfId="193" applyFont="1" applyAlignment="1">
      <alignment horizontal="left" indent="1"/>
    </xf>
    <xf numFmtId="0" fontId="185" fillId="0" borderId="0" xfId="193" quotePrefix="1" applyFont="1" applyFill="1" applyBorder="1" applyAlignment="1">
      <alignment vertical="center"/>
    </xf>
    <xf numFmtId="164" fontId="163" fillId="0" borderId="0" xfId="193" applyNumberFormat="1" applyFont="1" applyBorder="1" applyAlignment="1">
      <alignment horizontal="left"/>
    </xf>
    <xf numFmtId="0" fontId="163" fillId="0" borderId="0" xfId="193" applyFont="1" applyBorder="1"/>
    <xf numFmtId="0" fontId="173" fillId="0" borderId="0" xfId="193" applyFont="1"/>
    <xf numFmtId="0" fontId="163" fillId="0" borderId="0" xfId="193" applyFont="1" applyAlignment="1">
      <alignment horizontal="left"/>
    </xf>
    <xf numFmtId="0" fontId="163" fillId="0" borderId="0" xfId="193" applyFont="1" applyFill="1"/>
  </cellXfs>
  <cellStyles count="194">
    <cellStyle name="Standaard" xfId="0" builtinId="0"/>
    <cellStyle name="Standaard 10" xfId="10" xr:uid="{F0D565BC-7F71-48E4-BF7D-7438821AE423}"/>
    <cellStyle name="Standaard 100" xfId="100" xr:uid="{DCD84E06-797C-4632-BA09-3026614876AC}"/>
    <cellStyle name="Standaard 101" xfId="101" xr:uid="{329DEA3E-B87D-471A-B9F0-BBE6B625FB84}"/>
    <cellStyle name="Standaard 102" xfId="102" xr:uid="{70BE63B0-C474-4FEC-BDD0-F276CFBDDE65}"/>
    <cellStyle name="Standaard 103" xfId="103" xr:uid="{2A6FA778-FC0A-48E5-8719-308844A31B99}"/>
    <cellStyle name="Standaard 104" xfId="104" xr:uid="{5722E8B8-AC22-440A-B00E-30063E033E8E}"/>
    <cellStyle name="Standaard 105" xfId="105" xr:uid="{DA703C9E-9384-4D82-BB6D-61B7D773C125}"/>
    <cellStyle name="Standaard 106" xfId="106" xr:uid="{CE809B84-FA48-4445-AF1E-110FD20F9982}"/>
    <cellStyle name="Standaard 107" xfId="107" xr:uid="{A9BA42CF-7FAC-47FA-BE8B-E7C53BAB959C}"/>
    <cellStyle name="Standaard 108" xfId="108" xr:uid="{40A0D77C-F1A3-455A-B78A-0E154012A75F}"/>
    <cellStyle name="Standaard 109" xfId="109" xr:uid="{46E55D5D-E8CA-44A9-90A0-2CCC74D97668}"/>
    <cellStyle name="Standaard 11" xfId="11" xr:uid="{8AE69600-CF1D-4287-AF18-864E808AFE0D}"/>
    <cellStyle name="Standaard 110" xfId="110" xr:uid="{A37E5F27-8B53-47E4-A575-E55C83522A3E}"/>
    <cellStyle name="Standaard 111" xfId="111" xr:uid="{8CC72080-8931-448F-8FB7-264D772D0A35}"/>
    <cellStyle name="Standaard 112" xfId="112" xr:uid="{01A6A374-A9EF-44A1-938F-B72926477104}"/>
    <cellStyle name="Standaard 113" xfId="113" xr:uid="{891C5075-BC85-4871-8BDB-C883E6EF3687}"/>
    <cellStyle name="Standaard 114" xfId="114" xr:uid="{FB1947A7-0661-40BF-A3C4-E807C1F5EAF4}"/>
    <cellStyle name="Standaard 115" xfId="115" xr:uid="{F3C9B633-6A6E-4867-873C-267B376B3DBC}"/>
    <cellStyle name="Standaard 116" xfId="116" xr:uid="{32C1F100-99AE-4552-A404-E9C5210C26C8}"/>
    <cellStyle name="Standaard 117" xfId="117" xr:uid="{A58900BA-6A1F-4604-B0A9-4C57D4F9AC1F}"/>
    <cellStyle name="Standaard 118" xfId="118" xr:uid="{31F8F919-230F-4269-BE78-5DD35BA06C21}"/>
    <cellStyle name="Standaard 119" xfId="119" xr:uid="{D1E36461-DF3E-44FB-BA49-289AD3A29C4A}"/>
    <cellStyle name="Standaard 12" xfId="12" xr:uid="{7886E93E-1A43-42EB-980F-E676CD369737}"/>
    <cellStyle name="Standaard 120" xfId="120" xr:uid="{A2B0BF82-94C4-415D-8EBA-DA91ABBAA555}"/>
    <cellStyle name="Standaard 121" xfId="121" xr:uid="{0C9309D0-3A80-4985-8D42-8CB661CE71F5}"/>
    <cellStyle name="Standaard 122" xfId="122" xr:uid="{94023F4A-E664-4A21-8929-FD18E11ACC4E}"/>
    <cellStyle name="Standaard 123" xfId="123" xr:uid="{357CCF35-ED68-4BE3-9DA8-0437103883F0}"/>
    <cellStyle name="Standaard 124" xfId="124" xr:uid="{58758F4C-10D5-4285-8F63-D39F502F44BB}"/>
    <cellStyle name="Standaard 125" xfId="125" xr:uid="{540BE1B7-53DC-4964-AEB2-B5325A291788}"/>
    <cellStyle name="Standaard 126" xfId="126" xr:uid="{0291878E-E2F8-4E37-9DBC-3020B0D98E29}"/>
    <cellStyle name="Standaard 127" xfId="127" xr:uid="{CEE9F38A-C624-4F0E-A73B-1781495E596C}"/>
    <cellStyle name="Standaard 128" xfId="128" xr:uid="{6AD224BA-974E-4DE4-ADFC-899A047506CE}"/>
    <cellStyle name="Standaard 129" xfId="129" xr:uid="{20059239-B3F0-48F0-B850-824422E9CA37}"/>
    <cellStyle name="Standaard 13" xfId="13" xr:uid="{57C0A25F-A8BB-484B-B3F6-5C00AF9E7EAC}"/>
    <cellStyle name="Standaard 130" xfId="130" xr:uid="{A6C2FF90-4E89-4FFE-89B5-C20295641F82}"/>
    <cellStyle name="Standaard 131" xfId="131" xr:uid="{8872DEA3-D4D3-4999-875B-220EFA83FF51}"/>
    <cellStyle name="Standaard 132" xfId="132" xr:uid="{D44B954B-8744-4E85-908A-F186E631FB05}"/>
    <cellStyle name="Standaard 133" xfId="133" xr:uid="{8923A5E2-93EE-4D1F-88CE-6C19D4FA9819}"/>
    <cellStyle name="Standaard 134" xfId="134" xr:uid="{2BB45476-4AAC-4685-8756-BDA116A96D8A}"/>
    <cellStyle name="Standaard 135" xfId="135" xr:uid="{8C484AC5-E4DA-4CBE-80BD-6087F0CF9ECB}"/>
    <cellStyle name="Standaard 136" xfId="136" xr:uid="{22842578-B996-46F8-8E2A-090666D9C318}"/>
    <cellStyle name="Standaard 137" xfId="137" xr:uid="{166AD853-6FD9-4682-B70A-8C7DC3D44A1B}"/>
    <cellStyle name="Standaard 138" xfId="138" xr:uid="{E11E5192-149C-4182-8333-6F3F482817FC}"/>
    <cellStyle name="Standaard 139" xfId="139" xr:uid="{54A94F61-0FA3-409F-B243-486906FC2ED8}"/>
    <cellStyle name="Standaard 14" xfId="14" xr:uid="{C3F4551A-CDB7-40C7-B103-0E57A58A7896}"/>
    <cellStyle name="Standaard 140" xfId="140" xr:uid="{ECA55B02-2FF6-43F1-B25A-5D067A4EFC8C}"/>
    <cellStyle name="Standaard 141" xfId="141" xr:uid="{3ACF252D-39C3-4746-A7FA-0E3E8E750236}"/>
    <cellStyle name="Standaard 142" xfId="142" xr:uid="{EBAEF33D-7D15-4251-B56D-53AB3472FDA8}"/>
    <cellStyle name="Standaard 143" xfId="143" xr:uid="{58FFCC4F-4769-4987-97E9-DEE663474BE4}"/>
    <cellStyle name="Standaard 144" xfId="144" xr:uid="{96FBCFD9-04AC-4F4C-8636-DBE4CC377E73}"/>
    <cellStyle name="Standaard 145" xfId="145" xr:uid="{62758BE4-9066-4F5F-BBE9-9AB4C8C33A8C}"/>
    <cellStyle name="Standaard 146" xfId="146" xr:uid="{88F51DE7-B53C-4B98-9651-75D8ED23C26A}"/>
    <cellStyle name="Standaard 147" xfId="147" xr:uid="{DBBE679B-A7C5-4188-BA51-1BE5BBBD957D}"/>
    <cellStyle name="Standaard 148" xfId="148" xr:uid="{00AD10E6-4E32-4213-8A6D-457C71E15F8E}"/>
    <cellStyle name="Standaard 149" xfId="149" xr:uid="{018BB3DA-0793-445E-8ADB-E56BBFF495F4}"/>
    <cellStyle name="Standaard 15" xfId="15" xr:uid="{8AF019AE-6C2A-45D3-869C-2BE66448A324}"/>
    <cellStyle name="Standaard 150" xfId="150" xr:uid="{3630973E-191C-44CD-A567-3E3FE12CEB4C}"/>
    <cellStyle name="Standaard 151" xfId="151" xr:uid="{CCE77049-4BA2-4B0D-A83F-F1E30610B07F}"/>
    <cellStyle name="Standaard 152" xfId="152" xr:uid="{33D76E36-5466-4CC8-93DB-71F8BA921AC3}"/>
    <cellStyle name="Standaard 153" xfId="153" xr:uid="{F90F5776-BF20-4E27-8589-B4A302E80AF5}"/>
    <cellStyle name="Standaard 154" xfId="154" xr:uid="{B91C0554-D070-439E-9B43-F0F86DFBE814}"/>
    <cellStyle name="Standaard 155" xfId="155" xr:uid="{E4C059D9-111C-4BDC-80D8-94E33880D703}"/>
    <cellStyle name="Standaard 156" xfId="156" xr:uid="{BC6C739C-867C-41FC-8FDB-0C1076141BEB}"/>
    <cellStyle name="Standaard 157" xfId="157" xr:uid="{375A26A1-4CE0-435F-AE8A-26E1DE9A577B}"/>
    <cellStyle name="Standaard 158" xfId="158" xr:uid="{365AB284-8693-447D-BEDF-B90F7EC26876}"/>
    <cellStyle name="Standaard 159" xfId="159" xr:uid="{7A725CBA-825A-45A7-8D4E-4CDBC2B12368}"/>
    <cellStyle name="Standaard 16" xfId="16" xr:uid="{7880C8BA-1A33-45DE-B329-1FE6A7A6200C}"/>
    <cellStyle name="Standaard 160" xfId="160" xr:uid="{975F96E7-38DF-433B-B580-2FF4F23CDF3D}"/>
    <cellStyle name="Standaard 161" xfId="161" xr:uid="{BA07D2DF-0EA8-460B-9884-8D7D3D877A5B}"/>
    <cellStyle name="Standaard 162" xfId="162" xr:uid="{B343EDCD-672D-4C90-A145-A40FEB95982A}"/>
    <cellStyle name="Standaard 163" xfId="163" xr:uid="{B66803A2-9258-41CE-9ACB-C118A46C25B7}"/>
    <cellStyle name="Standaard 164" xfId="164" xr:uid="{EADEA5B4-CD78-4D27-A78B-7F65A2861AA1}"/>
    <cellStyle name="Standaard 165" xfId="165" xr:uid="{4EE3C6E9-C770-4306-8F5F-7422CD170384}"/>
    <cellStyle name="Standaard 166" xfId="166" xr:uid="{2EB40512-4071-4206-9679-46CBCB9696F9}"/>
    <cellStyle name="Standaard 167" xfId="167" xr:uid="{B9A54353-42B7-431C-9F15-3FB9CD5BF784}"/>
    <cellStyle name="Standaard 168" xfId="168" xr:uid="{90E0272C-3890-4C67-A06C-2D22758536EB}"/>
    <cellStyle name="Standaard 169" xfId="169" xr:uid="{BC5E434F-DE66-453C-8A41-A6D6483E7630}"/>
    <cellStyle name="Standaard 17" xfId="17" xr:uid="{32726605-5936-4CF2-88DC-77418C2784D9}"/>
    <cellStyle name="Standaard 170" xfId="170" xr:uid="{340B56D3-39A4-4CC7-9A6E-3A91800B6AED}"/>
    <cellStyle name="Standaard 171" xfId="171" xr:uid="{51975038-4404-4ACE-97DD-1661C4E5441A}"/>
    <cellStyle name="Standaard 172" xfId="172" xr:uid="{E0B21BF1-7970-4CB1-91D0-8FE586DB99F0}"/>
    <cellStyle name="Standaard 173" xfId="173" xr:uid="{A83C3ACE-AF3B-456C-8DBA-AE19D8B74288}"/>
    <cellStyle name="Standaard 174" xfId="174" xr:uid="{E41D6F08-44BE-4BDE-B388-0A68050C0649}"/>
    <cellStyle name="Standaard 175" xfId="175" xr:uid="{BC83CC59-AAEE-405D-B3A0-10AB95C06D61}"/>
    <cellStyle name="Standaard 176" xfId="176" xr:uid="{205506A1-8EA9-49DF-A941-4EF85C6583E1}"/>
    <cellStyle name="Standaard 177" xfId="177" xr:uid="{25954656-1328-47F6-B96C-0D4A14E1049F}"/>
    <cellStyle name="Standaard 177 2" xfId="179" xr:uid="{0DA485DC-F5A9-444F-AC4A-C8CCAE08FF97}"/>
    <cellStyle name="Standaard 177 3" xfId="181" xr:uid="{02D4EDA0-EDB6-4DD3-B732-DA387FD2E6EC}"/>
    <cellStyle name="Standaard 177 4" xfId="183" xr:uid="{C70712B1-5A10-4B4E-847A-95D773DD5B38}"/>
    <cellStyle name="Standaard 177 5" xfId="185" xr:uid="{7C86DD72-700D-4658-9FF4-E5CBB8C71280}"/>
    <cellStyle name="Standaard 177 6" xfId="187" xr:uid="{69FA5447-5B9B-4125-905C-02D37DD1B472}"/>
    <cellStyle name="Standaard 177 7" xfId="189" xr:uid="{54A664A8-1ABA-4EB3-AC62-B746F40FACD4}"/>
    <cellStyle name="Standaard 177 8" xfId="193" xr:uid="{FADFC9ED-94AC-4E01-9064-29EC99B1C940}"/>
    <cellStyle name="Standaard 178" xfId="178" xr:uid="{8DDB9F1C-EC66-4A9D-B704-F1A4AB4A1143}"/>
    <cellStyle name="Standaard 179" xfId="180" xr:uid="{B92559D3-AF8A-4980-9D44-EC73518B5F20}"/>
    <cellStyle name="Standaard 18" xfId="18" xr:uid="{98C07990-7C0C-4F60-A2BA-38D0BE6CF7D3}"/>
    <cellStyle name="Standaard 180" xfId="182" xr:uid="{F75CE6AD-B1D9-452F-87AA-4C566DCBE284}"/>
    <cellStyle name="Standaard 181" xfId="184" xr:uid="{AAA1BFE6-71BC-4465-8F3D-9BC040A6BF4F}"/>
    <cellStyle name="Standaard 182" xfId="186" xr:uid="{776A131B-6DA3-44F9-957F-4200E5D15B50}"/>
    <cellStyle name="Standaard 183" xfId="188" xr:uid="{D312B673-F316-4C0F-AA1E-494820214A69}"/>
    <cellStyle name="Standaard 184" xfId="192" xr:uid="{FF6B1526-C4C4-4E35-85D2-A211B99D6C88}"/>
    <cellStyle name="Standaard 19" xfId="19" xr:uid="{FB679B19-9B04-44B0-BE4B-B4D6FA48FCB3}"/>
    <cellStyle name="Standaard 2" xfId="1" xr:uid="{00000000-0005-0000-0000-000001000000}"/>
    <cellStyle name="Standaard 20" xfId="20" xr:uid="{ACC2629C-F6F2-40F8-82FB-57F61DAE5FFD}"/>
    <cellStyle name="Standaard 21" xfId="21" xr:uid="{C28AF21F-63C5-4D62-A20F-54EB64E29253}"/>
    <cellStyle name="Standaard 22" xfId="22" xr:uid="{077D2150-7948-4CAF-9FF9-1A65991F0B52}"/>
    <cellStyle name="Standaard 23" xfId="23" xr:uid="{E0EE4E09-3989-463F-8817-C179DA679749}"/>
    <cellStyle name="Standaard 24" xfId="24" xr:uid="{FFAD8F66-190D-4BDF-A054-A501ED9A18B5}"/>
    <cellStyle name="Standaard 25" xfId="25" xr:uid="{D523A5E1-9A6E-4501-8AB3-483AE9676EC2}"/>
    <cellStyle name="Standaard 26" xfId="26" xr:uid="{82A2008C-111D-49AE-85FD-798C8498A43E}"/>
    <cellStyle name="Standaard 27" xfId="27" xr:uid="{4AA59B66-61CA-4670-98B2-500EAAA442FC}"/>
    <cellStyle name="Standaard 28" xfId="28" xr:uid="{49196590-630A-4EDD-830C-22FFCC8421C3}"/>
    <cellStyle name="Standaard 29" xfId="29" xr:uid="{11379F31-9A58-4320-835E-2EC358BA2AB4}"/>
    <cellStyle name="Standaard 3" xfId="2" xr:uid="{00000000-0005-0000-0000-000002000000}"/>
    <cellStyle name="Standaard 30" xfId="30" xr:uid="{B34A89A7-17F9-47E7-817A-5A98D4708AA6}"/>
    <cellStyle name="Standaard 31" xfId="31" xr:uid="{B583D716-C230-4F4C-BF0A-6DBD67488160}"/>
    <cellStyle name="Standaard 32" xfId="32" xr:uid="{E94F1EF8-6EB4-4035-92FA-E2F14106B7DA}"/>
    <cellStyle name="Standaard 33" xfId="33" xr:uid="{4AFF88C4-8F17-414C-BC23-2FEAFBB8A9C3}"/>
    <cellStyle name="Standaard 34" xfId="34" xr:uid="{521880FB-A216-4F10-99F8-8A071B1E9ED7}"/>
    <cellStyle name="Standaard 35" xfId="35" xr:uid="{7DC2CA2B-937A-4FA7-93CB-AF00FC476A28}"/>
    <cellStyle name="Standaard 36" xfId="36" xr:uid="{B28D296D-EA4C-4E2A-BC1F-35645D427C20}"/>
    <cellStyle name="Standaard 37" xfId="37" xr:uid="{7A8EE86E-1EFA-46D5-914C-4B6F0693C7CB}"/>
    <cellStyle name="Standaard 38" xfId="38" xr:uid="{AD7DC3DB-9F8E-4BC4-8B4A-7EF45628E44F}"/>
    <cellStyle name="Standaard 39" xfId="39" xr:uid="{D28BA40D-9A20-4CF4-8903-827FA51B55EF}"/>
    <cellStyle name="Standaard 4" xfId="3" xr:uid="{00000000-0005-0000-0000-000003000000}"/>
    <cellStyle name="Standaard 40" xfId="40" xr:uid="{06B65BEF-0957-4311-AAFC-695B1FF10990}"/>
    <cellStyle name="Standaard 41" xfId="41" xr:uid="{B4A128CA-35D9-488E-9BB4-CA6D51AB02D8}"/>
    <cellStyle name="Standaard 42" xfId="42" xr:uid="{D5A5056D-D941-4640-AC2A-4A6F70955E1B}"/>
    <cellStyle name="Standaard 43" xfId="43" xr:uid="{A89D63C4-3EAD-4019-B954-439413A1461B}"/>
    <cellStyle name="Standaard 44" xfId="44" xr:uid="{18658A98-753F-454A-AFF6-75DB4FA89DE4}"/>
    <cellStyle name="Standaard 45" xfId="45" xr:uid="{2C165E73-9991-4F9B-BBF5-87B80527C439}"/>
    <cellStyle name="Standaard 46" xfId="46" xr:uid="{9B18AD40-CD23-46BC-BF6C-1A7FA089C37E}"/>
    <cellStyle name="Standaard 47" xfId="47" xr:uid="{CA87DF4B-9006-45D4-B235-5963A1CA1E2F}"/>
    <cellStyle name="Standaard 48" xfId="48" xr:uid="{44F5640E-9A02-4117-8976-B86C922C1918}"/>
    <cellStyle name="Standaard 49" xfId="49" xr:uid="{346C974F-22C2-40AC-8886-047D9D77D734}"/>
    <cellStyle name="Standaard 5" xfId="4" xr:uid="{00000000-0005-0000-0000-000004000000}"/>
    <cellStyle name="Standaard 5 2" xfId="5" xr:uid="{00000000-0005-0000-0000-000005000000}"/>
    <cellStyle name="Standaard 50" xfId="50" xr:uid="{F001D5F2-95A1-49F0-8E3C-75D940ED21CE}"/>
    <cellStyle name="Standaard 51" xfId="51" xr:uid="{690BAC08-A201-40D9-A4FA-4A2340390CC0}"/>
    <cellStyle name="Standaard 52" xfId="52" xr:uid="{6CD9A3F2-6400-47D4-B27E-CEC67CAA5565}"/>
    <cellStyle name="Standaard 53" xfId="53" xr:uid="{0ABD2552-E02B-4EE1-AB30-EF5CDAF0C416}"/>
    <cellStyle name="Standaard 54" xfId="54" xr:uid="{5FB03A55-AC02-44E1-B93A-9B66DC509126}"/>
    <cellStyle name="Standaard 55" xfId="55" xr:uid="{B7F32B79-03ED-49C6-9F03-27B5A033B94E}"/>
    <cellStyle name="Standaard 56" xfId="56" xr:uid="{0991660E-44E7-4448-80BF-359ED70B3713}"/>
    <cellStyle name="Standaard 57" xfId="57" xr:uid="{D5E97FA3-CCEB-45E6-BEBE-CC577194FDE8}"/>
    <cellStyle name="Standaard 58" xfId="58" xr:uid="{15C34671-9F7D-4207-93EC-519644121E3C}"/>
    <cellStyle name="Standaard 59" xfId="59" xr:uid="{D7AD8F03-9343-45EB-A3D4-59AA1D6F1BEA}"/>
    <cellStyle name="Standaard 6" xfId="6" xr:uid="{00000000-0005-0000-0000-000006000000}"/>
    <cellStyle name="Standaard 60" xfId="60" xr:uid="{A952745A-A076-47BC-9698-54FDF59C6B2B}"/>
    <cellStyle name="Standaard 61" xfId="61" xr:uid="{2DA63652-604F-429B-A2DC-AB050FA2FEDD}"/>
    <cellStyle name="Standaard 62" xfId="62" xr:uid="{7E73DD69-9063-4AC9-BB5D-695F5F248B61}"/>
    <cellStyle name="Standaard 63" xfId="63" xr:uid="{83D71280-6566-4BCD-8892-55B76033F59C}"/>
    <cellStyle name="Standaard 64" xfId="64" xr:uid="{44E7E746-D0AB-4F48-BD90-261DCE05D6BF}"/>
    <cellStyle name="Standaard 65" xfId="65" xr:uid="{CC998EA0-6BF8-4603-B650-22AE58798A50}"/>
    <cellStyle name="Standaard 66" xfId="66" xr:uid="{9C5586A8-56AB-48FB-B42F-182D00DD0987}"/>
    <cellStyle name="Standaard 67" xfId="67" xr:uid="{9B16D019-D110-4C88-ADE6-A290516FF0C9}"/>
    <cellStyle name="Standaard 68" xfId="68" xr:uid="{2B35E4EE-8B05-4658-81AE-CAAF40C61F39}"/>
    <cellStyle name="Standaard 69" xfId="69" xr:uid="{298EDC25-2F9B-45F2-B703-3236419CD3AD}"/>
    <cellStyle name="Standaard 7" xfId="7" xr:uid="{00000000-0005-0000-0000-000007000000}"/>
    <cellStyle name="Standaard 70" xfId="70" xr:uid="{1F66C9A0-E034-4A01-A6A7-7E54BF4A22FC}"/>
    <cellStyle name="Standaard 71" xfId="71" xr:uid="{A17E6E00-D886-4C4C-8C78-D8648B1EF079}"/>
    <cellStyle name="Standaard 72" xfId="72" xr:uid="{ACB6CB1D-D2DB-42C8-97BE-6B686AA7A8FA}"/>
    <cellStyle name="Standaard 73" xfId="73" xr:uid="{70F541D4-5F8D-434A-8037-4A8D6CC43743}"/>
    <cellStyle name="Standaard 74" xfId="74" xr:uid="{0A709F81-6191-4C6D-B225-AACDC5130E6A}"/>
    <cellStyle name="Standaard 75" xfId="75" xr:uid="{C4BB810F-1791-4C60-B3D6-1EBB4E93315D}"/>
    <cellStyle name="Standaard 76" xfId="76" xr:uid="{C3B277E3-0BE2-49D6-B486-A33D8A4BA949}"/>
    <cellStyle name="Standaard 77" xfId="77" xr:uid="{A4975F61-5F8E-4E1E-9177-C34C9BCF54E5}"/>
    <cellStyle name="Standaard 78" xfId="78" xr:uid="{A841F879-8AAE-48E1-9FCF-7A88EF49DC81}"/>
    <cellStyle name="Standaard 79" xfId="79" xr:uid="{6A084423-932F-4B5E-BD8F-D5CC7AD0F3A0}"/>
    <cellStyle name="Standaard 8" xfId="8" xr:uid="{00000000-0005-0000-0000-000008000000}"/>
    <cellStyle name="Standaard 80" xfId="80" xr:uid="{58B256BD-7F01-426C-A380-F3A21274E4F0}"/>
    <cellStyle name="Standaard 81" xfId="81" xr:uid="{4076BFC4-D429-404E-8F82-432DB9D6469A}"/>
    <cellStyle name="Standaard 82" xfId="82" xr:uid="{C35285F9-5D61-4752-B617-EDC488672231}"/>
    <cellStyle name="Standaard 83" xfId="83" xr:uid="{33BD6856-DA6E-4441-A9A4-D9A0AE083E23}"/>
    <cellStyle name="Standaard 84" xfId="84" xr:uid="{68A61899-EFD5-42F5-90FB-5FB34FB97C3F}"/>
    <cellStyle name="Standaard 85" xfId="85" xr:uid="{DCC34DEA-191E-4771-9874-964F9C5B7D17}"/>
    <cellStyle name="Standaard 86" xfId="86" xr:uid="{D68489EF-4B67-472E-9D00-D0D923058A80}"/>
    <cellStyle name="Standaard 87" xfId="87" xr:uid="{155D36FF-18DF-4874-9852-0D35251A769D}"/>
    <cellStyle name="Standaard 88" xfId="88" xr:uid="{F651AC89-06D9-485A-A859-1D5A73017ED0}"/>
    <cellStyle name="Standaard 89" xfId="89" xr:uid="{44665CE4-A5A1-4732-B5BD-1751477A70E6}"/>
    <cellStyle name="Standaard 9" xfId="9" xr:uid="{41B961B7-5670-403A-9A23-971EBB8AA26F}"/>
    <cellStyle name="Standaard 90" xfId="90" xr:uid="{15031185-86C4-4F4A-8F4E-C1B350590A79}"/>
    <cellStyle name="Standaard 91" xfId="91" xr:uid="{E9826CD4-003E-485D-A4EF-67FCB26359DE}"/>
    <cellStyle name="Standaard 92" xfId="92" xr:uid="{2FB68511-2DA7-47D7-8AA0-03380082CE83}"/>
    <cellStyle name="Standaard 93" xfId="93" xr:uid="{CE7C23D2-93B6-48EB-8FE6-657CCBA3E791}"/>
    <cellStyle name="Standaard 94" xfId="94" xr:uid="{1FCC52AF-35EB-42D7-993F-7BD2804DAAF3}"/>
    <cellStyle name="Standaard 95" xfId="95" xr:uid="{14A8D915-B3EE-491C-B978-6B7F1687803C}"/>
    <cellStyle name="Standaard 96" xfId="96" xr:uid="{C7349958-780F-47DE-9E26-E12723B89C8F}"/>
    <cellStyle name="Standaard 97" xfId="97" xr:uid="{95D15FFB-1A3E-4286-BDB6-3FFD61D0F1D5}"/>
    <cellStyle name="Standaard 98" xfId="98" xr:uid="{5EAA9EB1-EA1D-43AF-BFD5-5E8D91661134}"/>
    <cellStyle name="Standaard 99" xfId="99" xr:uid="{2636698B-61E5-4031-B50B-370CCC452AAE}"/>
    <cellStyle name="Standaard_BILJART" xfId="190" xr:uid="{C7CD54F4-F5A7-4898-BE1E-23BCE3D2C91B}"/>
    <cellStyle name="Standaard_STAND95" xfId="191" xr:uid="{8F155974-2596-441B-BD3E-307522A55BBE}"/>
  </cellStyles>
  <dxfs count="65"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>
          <bgColor rgb="FFCCFF66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 patternType="solid">
          <fgColor rgb="FFCCFF33"/>
          <bgColor rgb="FFCCFF33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 patternType="solid">
          <fgColor rgb="FFCCFF33"/>
          <bgColor rgb="FFCCFF33"/>
        </patternFill>
      </fill>
    </dxf>
    <dxf>
      <fill>
        <patternFill>
          <bgColor rgb="FFCCFF33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CCFF33"/>
        </patternFill>
      </fill>
    </dxf>
    <dxf>
      <fill>
        <patternFill patternType="solid">
          <fgColor rgb="FFCCFF33"/>
          <bgColor rgb="FFCCFF33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colors>
    <mruColors>
      <color rgb="FFCCFF66"/>
      <color rgb="FFCCFFCC"/>
      <color rgb="FFCCFF99"/>
      <color rgb="FFC3EFC8"/>
      <color rgb="FFC5F1C5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9525</xdr:rowOff>
    </xdr:from>
    <xdr:to>
      <xdr:col>1</xdr:col>
      <xdr:colOff>1295400</xdr:colOff>
      <xdr:row>2</xdr:row>
      <xdr:rowOff>1154964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626B086-FCB0-47FA-9013-1C640A412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85725" y="752475"/>
          <a:ext cx="1562100" cy="1145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1047749</xdr:colOff>
      <xdr:row>75</xdr:row>
      <xdr:rowOff>9522</xdr:rowOff>
    </xdr:from>
    <xdr:to>
      <xdr:col>3</xdr:col>
      <xdr:colOff>85724</xdr:colOff>
      <xdr:row>99</xdr:row>
      <xdr:rowOff>161925</xdr:rowOff>
    </xdr:to>
    <xdr:sp macro="" textlink="">
      <xdr:nvSpPr>
        <xdr:cNvPr id="2" name="Rechteraccolade 1">
          <a:extLst>
            <a:ext uri="{FF2B5EF4-FFF2-40B4-BE49-F238E27FC236}">
              <a16:creationId xmlns:a16="http://schemas.microsoft.com/office/drawing/2014/main" id="{EC233AF1-112B-472A-8EA5-581693DDDD3B}"/>
            </a:ext>
          </a:extLst>
        </xdr:cNvPr>
        <xdr:cNvSpPr/>
      </xdr:nvSpPr>
      <xdr:spPr bwMode="auto">
        <a:xfrm>
          <a:off x="3905249" y="13916022"/>
          <a:ext cx="238125" cy="4495803"/>
        </a:xfrm>
        <a:prstGeom prst="rightBrace">
          <a:avLst>
            <a:gd name="adj1" fmla="val 8333"/>
            <a:gd name="adj2" fmla="val 50000"/>
          </a:avLst>
        </a:prstGeom>
        <a:solidFill>
          <a:srgbClr val="FFFFFF"/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>
            <a:defRPr/>
          </a:pPr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%20Heul%20Biljar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e 2025"/>
      <sheetName val="Stand 2025"/>
      <sheetName val="Wedstrijden"/>
      <sheetName val="Aanwezigen"/>
      <sheetName val="Presentie 1W"/>
      <sheetName val="Presentie 2W"/>
      <sheetName val="Wedstrijdlijst 25b"/>
      <sheetName val="Wedstrijdlijst 30b"/>
      <sheetName val="Wedstrijdlijst 60b"/>
      <sheetName val="Competitie 2025 Libre"/>
      <sheetName val="Stand 2025 Libre"/>
      <sheetName val="Competitie 2024"/>
      <sheetName val="Stand 2024"/>
      <sheetName val="Competitie 2024 Libre"/>
      <sheetName val="Stand 2024 Libre"/>
      <sheetName val="Competitie 2023"/>
      <sheetName val="Stand 2023"/>
      <sheetName val="Competitie 2022"/>
      <sheetName val="Stand 2022"/>
      <sheetName val="Competitie 2020-21"/>
      <sheetName val="Stand 2020-21"/>
      <sheetName val="Competitie 2019"/>
      <sheetName val="Stand 2019"/>
      <sheetName val="Competitie 2018"/>
      <sheetName val="Stand 2018"/>
      <sheetName val="Competitie 2017"/>
      <sheetName val="Stand 2017"/>
      <sheetName val="Competitie 2016"/>
      <sheetName val="Stand 2016"/>
      <sheetName val="Competitie 2015"/>
      <sheetName val="Stand 2015"/>
      <sheetName val="Stand 2015-D"/>
      <sheetName val="Competitie 2014"/>
      <sheetName val="Stand 2014"/>
      <sheetName val="Competitie 2013"/>
      <sheetName val="Stand 2013"/>
      <sheetName val="Competitie 2012"/>
      <sheetName val="Stand 2012"/>
      <sheetName val="Competitie 2011"/>
      <sheetName val="Stand 2011"/>
      <sheetName val="Henk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FF21-839A-4263-A94F-45AA83306544}">
  <dimension ref="A1:FM41"/>
  <sheetViews>
    <sheetView workbookViewId="0">
      <pane xSplit="2" ySplit="3" topLeftCell="C4" activePane="bottomRight" state="frozen"/>
      <selection activeCell="AQ1" sqref="AQ1:AR1"/>
      <selection pane="topRight" activeCell="AQ1" sqref="AQ1:AR1"/>
      <selection pane="bottomLeft" activeCell="AQ1" sqref="AQ1:AR1"/>
      <selection pane="bottomRight" sqref="A1:AM1"/>
    </sheetView>
  </sheetViews>
  <sheetFormatPr defaultRowHeight="12.75"/>
  <cols>
    <col min="1" max="1" width="5.28515625" style="12" bestFit="1" customWidth="1"/>
    <col min="2" max="2" width="20.5703125" style="13" bestFit="1" customWidth="1"/>
    <col min="3" max="20" width="3.28515625" style="12" bestFit="1" customWidth="1"/>
    <col min="21" max="21" width="3.28515625" style="12" customWidth="1"/>
    <col min="22" max="27" width="3.28515625" style="12" bestFit="1" customWidth="1"/>
    <col min="28" max="36" width="3.28515625" style="13" bestFit="1" customWidth="1"/>
    <col min="37" max="37" width="3.85546875" style="13" customWidth="1"/>
    <col min="38" max="38" width="3.85546875" style="12" customWidth="1"/>
    <col min="39" max="39" width="3.85546875" style="154" customWidth="1"/>
    <col min="40" max="40" width="3.28515625" style="154" customWidth="1"/>
    <col min="41" max="41" width="3.42578125" style="12" customWidth="1"/>
    <col min="42" max="42" width="4" style="12" customWidth="1"/>
    <col min="43" max="44" width="3.7109375" style="12" customWidth="1"/>
    <col min="45" max="89" width="3.28515625" style="12" bestFit="1" customWidth="1"/>
    <col min="90" max="115" width="3.28515625" style="13" bestFit="1" customWidth="1"/>
    <col min="116" max="125" width="3.28515625" style="13" customWidth="1"/>
    <col min="126" max="130" width="3.28515625" style="13" bestFit="1" customWidth="1"/>
    <col min="131" max="139" width="3.28515625" style="13" customWidth="1"/>
    <col min="140" max="140" width="3.28515625" style="13" bestFit="1" customWidth="1"/>
    <col min="141" max="141" width="4" style="13" bestFit="1" customWidth="1"/>
    <col min="142" max="152" width="4" style="13" customWidth="1"/>
    <col min="153" max="154" width="4" style="13" bestFit="1" customWidth="1"/>
    <col min="155" max="159" width="4" style="13" customWidth="1"/>
    <col min="160" max="167" width="4" style="13" bestFit="1" customWidth="1"/>
    <col min="168" max="168" width="3.85546875" style="13" customWidth="1"/>
    <col min="169" max="169" width="3.28515625" style="13" customWidth="1"/>
    <col min="170" max="170" width="3.85546875" style="13" customWidth="1"/>
    <col min="171" max="173" width="4" style="13" bestFit="1" customWidth="1"/>
    <col min="174" max="243" width="3.28515625" style="13" bestFit="1" customWidth="1"/>
    <col min="244" max="16384" width="9.140625" style="13"/>
  </cols>
  <sheetData>
    <row r="1" spans="1:169" ht="29.25" customHeight="1">
      <c r="A1" s="6" t="s">
        <v>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7" t="s">
        <v>53</v>
      </c>
      <c r="AO1" s="8"/>
      <c r="AP1" s="8"/>
      <c r="AQ1" s="9">
        <v>11161</v>
      </c>
      <c r="AR1" s="9"/>
      <c r="AS1" s="10">
        <f>AP32-AQ1</f>
        <v>0</v>
      </c>
      <c r="AT1" s="10"/>
      <c r="AU1" s="11"/>
      <c r="AV1" s="11"/>
      <c r="AW1" s="11"/>
      <c r="AX1" s="11"/>
      <c r="AY1" s="11"/>
      <c r="AZ1" s="11"/>
      <c r="BA1" s="11"/>
      <c r="BB1" s="11"/>
      <c r="BC1" s="11"/>
    </row>
    <row r="2" spans="1:169" s="22" customFormat="1" ht="29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15"/>
      <c r="P2" s="16" t="s">
        <v>54</v>
      </c>
      <c r="Q2" s="17">
        <v>45916</v>
      </c>
      <c r="R2" s="17"/>
      <c r="S2" s="17"/>
      <c r="T2" s="17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8">
        <f>(SUM(AG4:AI30))/2</f>
        <v>543</v>
      </c>
      <c r="AO2" s="18"/>
      <c r="AP2" s="19" t="s">
        <v>55</v>
      </c>
      <c r="AQ2" s="20"/>
      <c r="AR2" s="20"/>
      <c r="AS2" s="20"/>
      <c r="AT2" s="21" t="s">
        <v>56</v>
      </c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20"/>
      <c r="BR2" s="20"/>
      <c r="BS2" s="20"/>
      <c r="BT2" s="20"/>
      <c r="BU2" s="20"/>
      <c r="BV2" s="20"/>
      <c r="BW2" s="20"/>
      <c r="BX2" s="20"/>
      <c r="BY2" s="20"/>
    </row>
    <row r="3" spans="1:169" ht="123.75" customHeight="1">
      <c r="A3" s="23" t="s">
        <v>57</v>
      </c>
      <c r="B3" s="23" t="s">
        <v>58</v>
      </c>
      <c r="C3" s="24" t="str">
        <f>B4</f>
        <v xml:space="preserve"> Peter Antheunisse</v>
      </c>
      <c r="D3" s="25" t="str">
        <f>B5</f>
        <v xml:space="preserve"> Sjaak van den Berg</v>
      </c>
      <c r="E3" s="25" t="str">
        <f>B6</f>
        <v xml:space="preserve"> Jan Biezepol</v>
      </c>
      <c r="F3" s="25" t="str">
        <f>B7</f>
        <v xml:space="preserve"> Simon Bravenboer</v>
      </c>
      <c r="G3" s="25" t="str">
        <f>B8</f>
        <v xml:space="preserve"> Wim van der Burg</v>
      </c>
      <c r="H3" s="25" t="str">
        <f>B9</f>
        <v xml:space="preserve"> Willem van Buuren</v>
      </c>
      <c r="I3" s="25" t="str">
        <f>B10</f>
        <v xml:space="preserve"> Graham Chapman</v>
      </c>
      <c r="J3" s="26" t="str">
        <f>B11</f>
        <v xml:space="preserve"> Eli Crum</v>
      </c>
      <c r="K3" s="26" t="str">
        <f>B12</f>
        <v xml:space="preserve"> Job van Es</v>
      </c>
      <c r="L3" s="25" t="str">
        <f>B13</f>
        <v xml:space="preserve"> Arie van Golen</v>
      </c>
      <c r="M3" s="25" t="str">
        <f>B14</f>
        <v xml:space="preserve"> Victor Holleman</v>
      </c>
      <c r="N3" s="25" t="str">
        <f>B15</f>
        <v xml:space="preserve"> Ardy Jongenelen</v>
      </c>
      <c r="O3" s="25" t="str">
        <f>B16</f>
        <v xml:space="preserve"> Wim Klerk</v>
      </c>
      <c r="P3" s="25" t="str">
        <f>B17</f>
        <v xml:space="preserve"> Rob Koning</v>
      </c>
      <c r="Q3" s="25" t="str">
        <f>B18</f>
        <v xml:space="preserve"> Henk van der Linden</v>
      </c>
      <c r="R3" s="25" t="str">
        <f>B19</f>
        <v xml:space="preserve"> Aart van de Merwe</v>
      </c>
      <c r="S3" s="25" t="str">
        <f>B20</f>
        <v xml:space="preserve"> Leo Munter</v>
      </c>
      <c r="T3" s="25" t="str">
        <f>B21</f>
        <v xml:space="preserve"> Wim Oosthoek</v>
      </c>
      <c r="U3" s="25" t="str">
        <f>B22</f>
        <v xml:space="preserve"> Jan Pons</v>
      </c>
      <c r="V3" s="25" t="str">
        <f>B23</f>
        <v xml:space="preserve"> Hugo de Ruiter</v>
      </c>
      <c r="W3" s="25" t="str">
        <f>B24</f>
        <v xml:space="preserve"> Frank Stehouwer</v>
      </c>
      <c r="X3" s="25" t="str">
        <f>B25</f>
        <v xml:space="preserve"> Leo Stolk</v>
      </c>
      <c r="Y3" s="25" t="str">
        <f>B26</f>
        <v xml:space="preserve"> Wim van der Ven</v>
      </c>
      <c r="Z3" s="25" t="str">
        <f>B27</f>
        <v xml:space="preserve"> Frans de Winter</v>
      </c>
      <c r="AA3" s="25" t="str">
        <f>B28</f>
        <v>Arthur Wolst</v>
      </c>
      <c r="AB3" s="25" t="str">
        <f>B29</f>
        <v xml:space="preserve"> Rien van der Wulp</v>
      </c>
      <c r="AC3" s="27"/>
      <c r="AD3" s="28" t="s">
        <v>59</v>
      </c>
      <c r="AE3" s="29" t="s">
        <v>60</v>
      </c>
      <c r="AF3" s="30" t="s">
        <v>61</v>
      </c>
      <c r="AG3" s="28" t="s">
        <v>59</v>
      </c>
      <c r="AH3" s="29" t="s">
        <v>62</v>
      </c>
      <c r="AI3" s="30" t="s">
        <v>63</v>
      </c>
      <c r="AJ3" s="28" t="s">
        <v>64</v>
      </c>
      <c r="AK3" s="30" t="s">
        <v>65</v>
      </c>
      <c r="AL3" s="28" t="s">
        <v>66</v>
      </c>
      <c r="AM3" s="30" t="s">
        <v>67</v>
      </c>
      <c r="AN3" s="31" t="s">
        <v>68</v>
      </c>
      <c r="AO3" s="31" t="s">
        <v>69</v>
      </c>
      <c r="AP3" s="32">
        <v>1</v>
      </c>
      <c r="AQ3" s="33">
        <v>2</v>
      </c>
      <c r="AR3" s="33">
        <v>3</v>
      </c>
      <c r="AS3" s="33">
        <v>4</v>
      </c>
      <c r="AT3" s="33">
        <v>5</v>
      </c>
      <c r="AU3" s="33">
        <v>6</v>
      </c>
      <c r="AV3" s="33">
        <v>7</v>
      </c>
      <c r="AW3" s="33">
        <v>8</v>
      </c>
      <c r="AX3" s="33">
        <v>9</v>
      </c>
      <c r="AY3" s="33">
        <v>10</v>
      </c>
      <c r="AZ3" s="33">
        <v>11</v>
      </c>
      <c r="BA3" s="33">
        <v>12</v>
      </c>
      <c r="BB3" s="33">
        <v>13</v>
      </c>
      <c r="BC3" s="33">
        <v>14</v>
      </c>
      <c r="BD3" s="33">
        <v>15</v>
      </c>
      <c r="BE3" s="33">
        <v>16</v>
      </c>
      <c r="BF3" s="33">
        <v>17</v>
      </c>
      <c r="BG3" s="34">
        <v>18</v>
      </c>
      <c r="BH3" s="35">
        <v>19</v>
      </c>
      <c r="BI3" s="33">
        <v>20</v>
      </c>
      <c r="BJ3" s="33">
        <v>21</v>
      </c>
      <c r="BK3" s="33">
        <v>22</v>
      </c>
      <c r="BL3" s="33">
        <v>23</v>
      </c>
      <c r="BM3" s="33">
        <v>24</v>
      </c>
      <c r="BN3" s="33">
        <v>25</v>
      </c>
      <c r="BO3" s="33">
        <v>26</v>
      </c>
      <c r="BP3" s="33">
        <v>27</v>
      </c>
      <c r="BQ3" s="33">
        <v>28</v>
      </c>
      <c r="BR3" s="33">
        <v>29</v>
      </c>
      <c r="BS3" s="33">
        <v>30</v>
      </c>
      <c r="BT3" s="33">
        <v>31</v>
      </c>
      <c r="BU3" s="33">
        <v>32</v>
      </c>
      <c r="BV3" s="33">
        <v>33</v>
      </c>
      <c r="BW3" s="33">
        <v>34</v>
      </c>
      <c r="BX3" s="33">
        <v>35</v>
      </c>
      <c r="BY3" s="33">
        <v>36</v>
      </c>
      <c r="BZ3" s="33">
        <v>37</v>
      </c>
      <c r="CA3" s="33">
        <v>38</v>
      </c>
      <c r="CB3" s="33">
        <v>39</v>
      </c>
      <c r="CC3" s="33">
        <v>40</v>
      </c>
      <c r="CD3" s="33">
        <v>41</v>
      </c>
      <c r="CE3" s="33">
        <v>42</v>
      </c>
      <c r="CF3" s="33">
        <v>43</v>
      </c>
      <c r="CG3" s="33">
        <v>44</v>
      </c>
      <c r="CH3" s="33">
        <v>45</v>
      </c>
      <c r="CI3" s="33">
        <v>46</v>
      </c>
      <c r="CJ3" s="33">
        <v>47</v>
      </c>
      <c r="CK3" s="33">
        <v>48</v>
      </c>
      <c r="CL3" s="33">
        <v>49</v>
      </c>
      <c r="CM3" s="33">
        <v>50</v>
      </c>
      <c r="CN3" s="33">
        <v>51</v>
      </c>
      <c r="CO3" s="33">
        <v>52</v>
      </c>
      <c r="CP3" s="33">
        <v>53</v>
      </c>
      <c r="CQ3" s="33">
        <v>54</v>
      </c>
      <c r="CR3" s="33">
        <v>55</v>
      </c>
      <c r="CS3" s="33">
        <v>56</v>
      </c>
      <c r="CT3" s="33">
        <v>57</v>
      </c>
      <c r="CU3" s="33">
        <v>58</v>
      </c>
      <c r="CV3" s="33">
        <v>59</v>
      </c>
      <c r="CW3" s="33">
        <v>60</v>
      </c>
      <c r="CX3" s="33">
        <v>61</v>
      </c>
      <c r="CY3" s="33">
        <v>62</v>
      </c>
      <c r="CZ3" s="33">
        <v>63</v>
      </c>
      <c r="DA3" s="33">
        <v>64</v>
      </c>
      <c r="DB3" s="33">
        <v>65</v>
      </c>
      <c r="DC3" s="33">
        <v>66</v>
      </c>
      <c r="DD3" s="33">
        <v>67</v>
      </c>
      <c r="DE3" s="33">
        <v>68</v>
      </c>
      <c r="DF3" s="33">
        <v>69</v>
      </c>
      <c r="DG3" s="33">
        <v>70</v>
      </c>
      <c r="DH3" s="33">
        <v>71</v>
      </c>
      <c r="DI3" s="33">
        <v>72</v>
      </c>
      <c r="DJ3" s="33">
        <v>73</v>
      </c>
      <c r="DK3" s="33">
        <v>74</v>
      </c>
      <c r="DL3" s="33">
        <v>75</v>
      </c>
      <c r="DM3" s="33">
        <v>76</v>
      </c>
      <c r="DN3" s="33">
        <v>77</v>
      </c>
      <c r="DO3" s="33">
        <v>78</v>
      </c>
      <c r="DP3" s="33">
        <v>79</v>
      </c>
      <c r="DQ3" s="33">
        <v>80</v>
      </c>
      <c r="DR3" s="33">
        <v>81</v>
      </c>
      <c r="DS3" s="33">
        <v>82</v>
      </c>
      <c r="DT3" s="33">
        <v>83</v>
      </c>
      <c r="DU3" s="33">
        <v>84</v>
      </c>
      <c r="DV3" s="33">
        <v>85</v>
      </c>
      <c r="DW3" s="33">
        <v>86</v>
      </c>
      <c r="DX3" s="33">
        <v>87</v>
      </c>
      <c r="DY3" s="33">
        <v>88</v>
      </c>
      <c r="DZ3" s="33">
        <v>89</v>
      </c>
      <c r="EA3" s="33">
        <v>90</v>
      </c>
      <c r="EB3" s="33">
        <v>91</v>
      </c>
      <c r="EC3" s="33">
        <v>92</v>
      </c>
      <c r="ED3" s="33">
        <v>93</v>
      </c>
      <c r="EE3" s="33">
        <v>94</v>
      </c>
      <c r="EF3" s="33">
        <v>95</v>
      </c>
      <c r="EG3" s="33">
        <v>96</v>
      </c>
      <c r="EH3" s="33">
        <v>97</v>
      </c>
      <c r="EI3" s="33">
        <v>98</v>
      </c>
      <c r="EJ3" s="33">
        <v>99</v>
      </c>
      <c r="EK3" s="33">
        <v>100</v>
      </c>
      <c r="EL3" s="33">
        <v>101</v>
      </c>
      <c r="EM3" s="33">
        <v>102</v>
      </c>
      <c r="EN3" s="33">
        <v>103</v>
      </c>
      <c r="EO3" s="33">
        <v>104</v>
      </c>
      <c r="EP3" s="33">
        <v>105</v>
      </c>
      <c r="EQ3" s="33">
        <v>106</v>
      </c>
      <c r="ER3" s="33">
        <v>107</v>
      </c>
      <c r="ES3" s="33">
        <v>108</v>
      </c>
      <c r="ET3" s="33">
        <v>109</v>
      </c>
      <c r="EU3" s="33">
        <v>110</v>
      </c>
      <c r="EV3" s="33">
        <v>111</v>
      </c>
      <c r="EW3" s="33">
        <v>112</v>
      </c>
      <c r="EX3" s="33">
        <v>113</v>
      </c>
      <c r="EY3" s="33">
        <v>114</v>
      </c>
      <c r="EZ3" s="33">
        <v>115</v>
      </c>
      <c r="FA3" s="33">
        <v>116</v>
      </c>
      <c r="FB3" s="33">
        <v>117</v>
      </c>
      <c r="FC3" s="33">
        <v>118</v>
      </c>
      <c r="FD3" s="33">
        <v>119</v>
      </c>
      <c r="FE3" s="33">
        <v>120</v>
      </c>
      <c r="FF3" s="33">
        <v>121</v>
      </c>
      <c r="FG3" s="33">
        <v>122</v>
      </c>
      <c r="FH3" s="33">
        <v>123</v>
      </c>
      <c r="FI3" s="33">
        <v>124</v>
      </c>
      <c r="FJ3" s="33">
        <v>125</v>
      </c>
      <c r="FM3" s="12"/>
    </row>
    <row r="4" spans="1:169" s="58" customFormat="1" ht="15" customHeight="1">
      <c r="A4" s="36">
        <v>15</v>
      </c>
      <c r="B4" s="37" t="s">
        <v>70</v>
      </c>
      <c r="C4" s="38"/>
      <c r="D4" s="39">
        <v>3</v>
      </c>
      <c r="E4" s="39">
        <v>3</v>
      </c>
      <c r="F4" s="39">
        <v>3</v>
      </c>
      <c r="G4" s="39">
        <v>4</v>
      </c>
      <c r="H4" s="39">
        <v>2</v>
      </c>
      <c r="I4" s="39">
        <v>1</v>
      </c>
      <c r="J4" s="40">
        <v>2</v>
      </c>
      <c r="K4" s="40"/>
      <c r="L4" s="39">
        <v>4</v>
      </c>
      <c r="M4" s="39">
        <v>4</v>
      </c>
      <c r="N4" s="39">
        <v>2</v>
      </c>
      <c r="O4" s="39">
        <v>4</v>
      </c>
      <c r="P4" s="39">
        <v>5</v>
      </c>
      <c r="Q4" s="39">
        <v>1</v>
      </c>
      <c r="R4" s="39">
        <v>3</v>
      </c>
      <c r="S4" s="39">
        <v>7</v>
      </c>
      <c r="T4" s="39">
        <v>5</v>
      </c>
      <c r="U4" s="39">
        <v>2</v>
      </c>
      <c r="V4" s="39">
        <v>2</v>
      </c>
      <c r="W4" s="39">
        <v>3</v>
      </c>
      <c r="X4" s="39">
        <v>6</v>
      </c>
      <c r="Y4" s="39"/>
      <c r="Z4" s="41">
        <v>5</v>
      </c>
      <c r="AA4" s="41">
        <v>2</v>
      </c>
      <c r="AB4" s="41">
        <v>4</v>
      </c>
      <c r="AC4" s="42"/>
      <c r="AD4" s="43">
        <f t="shared" ref="AD4:AD29" si="0">COUNTA($C4:$AC4)</f>
        <v>23</v>
      </c>
      <c r="AE4" s="44"/>
      <c r="AF4" s="45"/>
      <c r="AG4" s="43">
        <f t="shared" ref="AG4:AG29" si="1">SUM($C4:$AC4)</f>
        <v>77</v>
      </c>
      <c r="AH4" s="44"/>
      <c r="AI4" s="45"/>
      <c r="AJ4" s="43">
        <f t="shared" ref="AJ4:AJ20" si="2">SUM($AP4:$FJ4)</f>
        <v>775</v>
      </c>
      <c r="AK4" s="45"/>
      <c r="AL4" s="46">
        <f>AJ4/AG4</f>
        <v>10.064935064935066</v>
      </c>
      <c r="AM4" s="47"/>
      <c r="AN4" s="48" t="str">
        <f>(IF(SUM(C$4:C$30)=(SUM($C4:$AC4))," ","F"))</f>
        <v xml:space="preserve"> </v>
      </c>
      <c r="AO4" s="48" t="str">
        <f t="shared" ref="AO4:AO29" si="3">(IF(SUM(C4:AC4)=(COUNTA(AP4:FJ4))," ","F"))</f>
        <v xml:space="preserve"> </v>
      </c>
      <c r="AP4" s="49">
        <v>13</v>
      </c>
      <c r="AQ4" s="50">
        <v>12</v>
      </c>
      <c r="AR4" s="50">
        <v>20</v>
      </c>
      <c r="AS4" s="50">
        <v>15</v>
      </c>
      <c r="AT4" s="50">
        <v>8</v>
      </c>
      <c r="AU4" s="50">
        <v>15</v>
      </c>
      <c r="AV4" s="50">
        <v>15</v>
      </c>
      <c r="AW4" s="50">
        <v>6</v>
      </c>
      <c r="AX4" s="50">
        <v>12</v>
      </c>
      <c r="AY4" s="50">
        <v>13</v>
      </c>
      <c r="AZ4" s="50">
        <v>10</v>
      </c>
      <c r="BA4" s="50">
        <v>10</v>
      </c>
      <c r="BB4" s="51">
        <v>13</v>
      </c>
      <c r="BC4" s="51">
        <v>10</v>
      </c>
      <c r="BD4" s="51">
        <v>9</v>
      </c>
      <c r="BE4" s="51">
        <v>10</v>
      </c>
      <c r="BF4" s="51">
        <v>5</v>
      </c>
      <c r="BG4" s="52">
        <v>9</v>
      </c>
      <c r="BH4" s="53">
        <v>6</v>
      </c>
      <c r="BI4" s="51">
        <v>12</v>
      </c>
      <c r="BJ4" s="51">
        <v>10</v>
      </c>
      <c r="BK4" s="51">
        <v>12</v>
      </c>
      <c r="BL4" s="51">
        <v>13</v>
      </c>
      <c r="BM4" s="51">
        <v>10</v>
      </c>
      <c r="BN4" s="51">
        <v>6</v>
      </c>
      <c r="BO4" s="51">
        <v>8</v>
      </c>
      <c r="BP4" s="51">
        <v>12</v>
      </c>
      <c r="BQ4" s="51">
        <v>6</v>
      </c>
      <c r="BR4" s="51">
        <v>9</v>
      </c>
      <c r="BS4" s="51">
        <v>7</v>
      </c>
      <c r="BT4" s="51">
        <v>10</v>
      </c>
      <c r="BU4" s="51">
        <v>11</v>
      </c>
      <c r="BV4" s="51">
        <v>10</v>
      </c>
      <c r="BW4" s="51">
        <v>13</v>
      </c>
      <c r="BX4" s="51">
        <v>12</v>
      </c>
      <c r="BY4" s="51">
        <v>13</v>
      </c>
      <c r="BZ4" s="51">
        <v>9</v>
      </c>
      <c r="CA4" s="51">
        <v>9</v>
      </c>
      <c r="CB4" s="51">
        <v>9</v>
      </c>
      <c r="CC4" s="51">
        <v>8</v>
      </c>
      <c r="CD4" s="51">
        <v>6</v>
      </c>
      <c r="CE4" s="51">
        <v>13</v>
      </c>
      <c r="CF4" s="51">
        <v>11</v>
      </c>
      <c r="CG4" s="51">
        <v>13</v>
      </c>
      <c r="CH4" s="51">
        <v>13</v>
      </c>
      <c r="CI4" s="51">
        <v>11</v>
      </c>
      <c r="CJ4" s="51">
        <v>9</v>
      </c>
      <c r="CK4" s="51">
        <v>10</v>
      </c>
      <c r="CL4" s="51">
        <v>7</v>
      </c>
      <c r="CM4" s="51">
        <v>10</v>
      </c>
      <c r="CN4" s="51">
        <v>17</v>
      </c>
      <c r="CO4" s="54">
        <v>4</v>
      </c>
      <c r="CP4" s="54">
        <v>9</v>
      </c>
      <c r="CQ4" s="54">
        <v>9</v>
      </c>
      <c r="CR4" s="54">
        <v>9</v>
      </c>
      <c r="CS4" s="54">
        <v>7</v>
      </c>
      <c r="CT4" s="54">
        <v>6</v>
      </c>
      <c r="CU4" s="54">
        <v>9</v>
      </c>
      <c r="CV4" s="54">
        <v>4</v>
      </c>
      <c r="CW4" s="54">
        <v>13</v>
      </c>
      <c r="CX4" s="55">
        <v>11</v>
      </c>
      <c r="CY4" s="55">
        <v>11</v>
      </c>
      <c r="CZ4" s="55">
        <v>11</v>
      </c>
      <c r="DA4" s="55">
        <v>10</v>
      </c>
      <c r="DB4" s="55">
        <v>11</v>
      </c>
      <c r="DC4" s="55">
        <v>5</v>
      </c>
      <c r="DD4" s="55">
        <v>9</v>
      </c>
      <c r="DE4" s="55">
        <v>9</v>
      </c>
      <c r="DF4" s="55">
        <v>8</v>
      </c>
      <c r="DG4" s="55">
        <v>14</v>
      </c>
      <c r="DH4" s="55">
        <v>6</v>
      </c>
      <c r="DI4" s="55">
        <v>15</v>
      </c>
      <c r="DJ4" s="55">
        <v>7</v>
      </c>
      <c r="DK4" s="55">
        <v>11</v>
      </c>
      <c r="DL4" s="55">
        <v>5</v>
      </c>
      <c r="DM4" s="55">
        <v>9</v>
      </c>
      <c r="DN4" s="55">
        <v>13</v>
      </c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6"/>
      <c r="FK4" s="57"/>
    </row>
    <row r="5" spans="1:169" s="58" customFormat="1" ht="15" customHeight="1">
      <c r="A5" s="36">
        <v>30</v>
      </c>
      <c r="B5" s="59" t="s">
        <v>71</v>
      </c>
      <c r="C5" s="60">
        <v>3</v>
      </c>
      <c r="D5" s="38"/>
      <c r="E5" s="61">
        <v>2</v>
      </c>
      <c r="F5" s="61">
        <v>1</v>
      </c>
      <c r="G5" s="61">
        <v>2</v>
      </c>
      <c r="H5" s="61">
        <v>2</v>
      </c>
      <c r="I5" s="61"/>
      <c r="J5" s="62"/>
      <c r="K5" s="62"/>
      <c r="L5" s="61">
        <v>2</v>
      </c>
      <c r="M5" s="61">
        <v>2</v>
      </c>
      <c r="N5" s="61"/>
      <c r="O5" s="61">
        <v>1</v>
      </c>
      <c r="P5" s="61">
        <v>2</v>
      </c>
      <c r="Q5" s="61">
        <v>1</v>
      </c>
      <c r="R5" s="61">
        <v>2</v>
      </c>
      <c r="S5" s="61">
        <v>3</v>
      </c>
      <c r="T5" s="61">
        <v>2</v>
      </c>
      <c r="U5" s="61">
        <v>1</v>
      </c>
      <c r="V5" s="61">
        <v>2</v>
      </c>
      <c r="W5" s="61">
        <v>2</v>
      </c>
      <c r="X5" s="61">
        <v>2</v>
      </c>
      <c r="Y5" s="61"/>
      <c r="Z5" s="63">
        <v>2</v>
      </c>
      <c r="AA5" s="63">
        <v>1</v>
      </c>
      <c r="AB5" s="63"/>
      <c r="AC5" s="64"/>
      <c r="AD5" s="43">
        <f t="shared" si="0"/>
        <v>19</v>
      </c>
      <c r="AE5" s="44"/>
      <c r="AF5" s="45"/>
      <c r="AG5" s="43">
        <f t="shared" si="1"/>
        <v>35</v>
      </c>
      <c r="AH5" s="44"/>
      <c r="AI5" s="45"/>
      <c r="AJ5" s="43">
        <f t="shared" si="2"/>
        <v>389</v>
      </c>
      <c r="AK5" s="45"/>
      <c r="AL5" s="65">
        <f t="shared" ref="AL5:AL29" si="4">AJ5/AG5</f>
        <v>11.114285714285714</v>
      </c>
      <c r="AM5" s="66"/>
      <c r="AN5" s="67" t="str">
        <f>(IF(SUM(D$4:D$30)=(SUM($C5:$AC5))," ","F"))</f>
        <v xml:space="preserve"> </v>
      </c>
      <c r="AO5" s="67" t="str">
        <f t="shared" si="3"/>
        <v xml:space="preserve"> </v>
      </c>
      <c r="AP5" s="68">
        <v>12</v>
      </c>
      <c r="AQ5" s="68">
        <v>10</v>
      </c>
      <c r="AR5" s="68">
        <v>14</v>
      </c>
      <c r="AS5" s="68">
        <v>14</v>
      </c>
      <c r="AT5" s="68">
        <v>11</v>
      </c>
      <c r="AU5" s="68">
        <v>14</v>
      </c>
      <c r="AV5" s="68">
        <v>9</v>
      </c>
      <c r="AW5" s="68">
        <v>13</v>
      </c>
      <c r="AX5" s="68">
        <v>17</v>
      </c>
      <c r="AY5" s="68">
        <v>12</v>
      </c>
      <c r="AZ5" s="68">
        <v>8</v>
      </c>
      <c r="BA5" s="69">
        <v>16</v>
      </c>
      <c r="BB5" s="70">
        <v>12</v>
      </c>
      <c r="BC5" s="71">
        <v>16</v>
      </c>
      <c r="BD5" s="71">
        <v>18</v>
      </c>
      <c r="BE5" s="71">
        <v>15</v>
      </c>
      <c r="BF5" s="71">
        <v>18</v>
      </c>
      <c r="BG5" s="72">
        <v>11</v>
      </c>
      <c r="BH5" s="73">
        <v>10</v>
      </c>
      <c r="BI5" s="71">
        <v>11</v>
      </c>
      <c r="BJ5" s="71">
        <v>10</v>
      </c>
      <c r="BK5" s="71">
        <v>9</v>
      </c>
      <c r="BL5" s="74">
        <v>12</v>
      </c>
      <c r="BM5" s="74">
        <v>6</v>
      </c>
      <c r="BN5" s="74">
        <v>9</v>
      </c>
      <c r="BO5" s="74">
        <v>7</v>
      </c>
      <c r="BP5" s="74">
        <v>8</v>
      </c>
      <c r="BQ5" s="74">
        <v>9</v>
      </c>
      <c r="BR5" s="74">
        <v>3</v>
      </c>
      <c r="BS5" s="74">
        <v>9</v>
      </c>
      <c r="BT5" s="74">
        <v>8</v>
      </c>
      <c r="BU5" s="74">
        <v>14</v>
      </c>
      <c r="BV5" s="74">
        <v>7</v>
      </c>
      <c r="BW5" s="74">
        <v>8</v>
      </c>
      <c r="BX5" s="74">
        <v>9</v>
      </c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5"/>
      <c r="CX5" s="76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8"/>
      <c r="FK5" s="57"/>
    </row>
    <row r="6" spans="1:169" s="95" customFormat="1" ht="15" customHeight="1">
      <c r="A6" s="36">
        <v>18</v>
      </c>
      <c r="B6" s="79" t="s">
        <v>72</v>
      </c>
      <c r="C6" s="80">
        <v>3</v>
      </c>
      <c r="D6" s="62">
        <v>2</v>
      </c>
      <c r="E6" s="62"/>
      <c r="F6" s="62">
        <v>4</v>
      </c>
      <c r="G6" s="62">
        <v>3</v>
      </c>
      <c r="H6" s="62">
        <v>2</v>
      </c>
      <c r="I6" s="62"/>
      <c r="J6" s="62"/>
      <c r="K6" s="62"/>
      <c r="L6" s="62">
        <v>4</v>
      </c>
      <c r="M6" s="62">
        <v>1</v>
      </c>
      <c r="N6" s="62">
        <v>1</v>
      </c>
      <c r="O6" s="62">
        <v>2</v>
      </c>
      <c r="P6" s="62">
        <v>2</v>
      </c>
      <c r="Q6" s="62"/>
      <c r="R6" s="62">
        <v>2</v>
      </c>
      <c r="S6" s="62">
        <v>3</v>
      </c>
      <c r="T6" s="62">
        <v>3</v>
      </c>
      <c r="U6" s="62">
        <v>4</v>
      </c>
      <c r="V6" s="62">
        <v>1</v>
      </c>
      <c r="W6" s="62">
        <v>3</v>
      </c>
      <c r="X6" s="62">
        <v>2</v>
      </c>
      <c r="Y6" s="62">
        <v>1</v>
      </c>
      <c r="Z6" s="81">
        <v>5</v>
      </c>
      <c r="AA6" s="81">
        <v>2</v>
      </c>
      <c r="AB6" s="81">
        <v>2</v>
      </c>
      <c r="AC6" s="82"/>
      <c r="AD6" s="83">
        <f t="shared" si="0"/>
        <v>21</v>
      </c>
      <c r="AE6" s="84"/>
      <c r="AF6" s="85"/>
      <c r="AG6" s="83">
        <f t="shared" si="1"/>
        <v>52</v>
      </c>
      <c r="AH6" s="84"/>
      <c r="AI6" s="85"/>
      <c r="AJ6" s="83">
        <f t="shared" si="2"/>
        <v>541</v>
      </c>
      <c r="AK6" s="85"/>
      <c r="AL6" s="65">
        <f t="shared" si="4"/>
        <v>10.403846153846153</v>
      </c>
      <c r="AM6" s="66"/>
      <c r="AN6" s="86" t="str">
        <f>(IF(SUM(E$4:E$30)=(SUM($C6:$AC6))," ","F"))</f>
        <v xml:space="preserve"> </v>
      </c>
      <c r="AO6" s="86" t="str">
        <f t="shared" si="3"/>
        <v xml:space="preserve"> </v>
      </c>
      <c r="AP6" s="68">
        <v>8</v>
      </c>
      <c r="AQ6" s="68">
        <v>8</v>
      </c>
      <c r="AR6" s="68">
        <v>10</v>
      </c>
      <c r="AS6" s="68">
        <v>8</v>
      </c>
      <c r="AT6" s="68">
        <v>10</v>
      </c>
      <c r="AU6" s="68">
        <v>7</v>
      </c>
      <c r="AV6" s="68">
        <v>9</v>
      </c>
      <c r="AW6" s="68">
        <v>8</v>
      </c>
      <c r="AX6" s="68">
        <v>7</v>
      </c>
      <c r="AY6" s="68">
        <v>9</v>
      </c>
      <c r="AZ6" s="68">
        <v>8</v>
      </c>
      <c r="BA6" s="69">
        <v>14</v>
      </c>
      <c r="BB6" s="69">
        <v>14</v>
      </c>
      <c r="BC6" s="68">
        <v>15</v>
      </c>
      <c r="BD6" s="68">
        <v>11</v>
      </c>
      <c r="BE6" s="68">
        <v>12</v>
      </c>
      <c r="BF6" s="69">
        <v>8</v>
      </c>
      <c r="BG6" s="87">
        <v>10</v>
      </c>
      <c r="BH6" s="88">
        <v>10</v>
      </c>
      <c r="BI6" s="68">
        <v>4</v>
      </c>
      <c r="BJ6" s="68">
        <v>15</v>
      </c>
      <c r="BK6" s="68">
        <v>14</v>
      </c>
      <c r="BL6" s="68">
        <v>11</v>
      </c>
      <c r="BM6" s="68">
        <v>9</v>
      </c>
      <c r="BN6" s="68">
        <v>9</v>
      </c>
      <c r="BO6" s="68">
        <v>10</v>
      </c>
      <c r="BP6" s="68">
        <v>8</v>
      </c>
      <c r="BQ6" s="68">
        <v>10</v>
      </c>
      <c r="BR6" s="68">
        <v>10</v>
      </c>
      <c r="BS6" s="68">
        <v>8</v>
      </c>
      <c r="BT6" s="68">
        <v>14</v>
      </c>
      <c r="BU6" s="68">
        <v>9</v>
      </c>
      <c r="BV6" s="68">
        <v>12</v>
      </c>
      <c r="BW6" s="89">
        <v>10</v>
      </c>
      <c r="BX6" s="89">
        <v>13</v>
      </c>
      <c r="BY6" s="89">
        <v>9</v>
      </c>
      <c r="BZ6" s="89">
        <v>11</v>
      </c>
      <c r="CA6" s="89">
        <v>12</v>
      </c>
      <c r="CB6" s="89">
        <v>12</v>
      </c>
      <c r="CC6" s="89">
        <v>10</v>
      </c>
      <c r="CD6" s="89">
        <v>13</v>
      </c>
      <c r="CE6" s="89">
        <v>5</v>
      </c>
      <c r="CF6" s="89">
        <v>11</v>
      </c>
      <c r="CG6" s="89">
        <v>15</v>
      </c>
      <c r="CH6" s="89">
        <v>13</v>
      </c>
      <c r="CI6" s="89">
        <v>11</v>
      </c>
      <c r="CJ6" s="89">
        <v>15</v>
      </c>
      <c r="CK6" s="89">
        <v>8</v>
      </c>
      <c r="CL6" s="89">
        <v>11</v>
      </c>
      <c r="CM6" s="89">
        <v>9</v>
      </c>
      <c r="CN6" s="89">
        <v>8</v>
      </c>
      <c r="CO6" s="89">
        <v>16</v>
      </c>
      <c r="CP6" s="89"/>
      <c r="CQ6" s="89"/>
      <c r="CR6" s="89"/>
      <c r="CS6" s="89"/>
      <c r="CT6" s="89"/>
      <c r="CU6" s="89"/>
      <c r="CV6" s="89"/>
      <c r="CW6" s="90"/>
      <c r="CX6" s="91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3"/>
      <c r="FK6" s="94"/>
    </row>
    <row r="7" spans="1:169" s="58" customFormat="1" ht="15" customHeight="1">
      <c r="A7" s="36">
        <v>32</v>
      </c>
      <c r="B7" s="79" t="s">
        <v>73</v>
      </c>
      <c r="C7" s="80">
        <v>3</v>
      </c>
      <c r="D7" s="61">
        <v>1</v>
      </c>
      <c r="E7" s="61">
        <v>4</v>
      </c>
      <c r="F7" s="38"/>
      <c r="G7" s="61">
        <v>4</v>
      </c>
      <c r="H7" s="61">
        <v>2</v>
      </c>
      <c r="I7" s="61"/>
      <c r="J7" s="62">
        <v>1</v>
      </c>
      <c r="K7" s="62"/>
      <c r="L7" s="61">
        <v>3</v>
      </c>
      <c r="M7" s="61">
        <v>2</v>
      </c>
      <c r="N7" s="61">
        <v>3</v>
      </c>
      <c r="O7" s="61">
        <v>3</v>
      </c>
      <c r="P7" s="61">
        <v>2</v>
      </c>
      <c r="Q7" s="61">
        <v>2</v>
      </c>
      <c r="R7" s="61">
        <v>1</v>
      </c>
      <c r="S7" s="61">
        <v>3</v>
      </c>
      <c r="T7" s="61">
        <v>4</v>
      </c>
      <c r="U7" s="61">
        <v>3</v>
      </c>
      <c r="V7" s="61">
        <v>2</v>
      </c>
      <c r="W7" s="61">
        <v>2</v>
      </c>
      <c r="X7" s="61">
        <v>2</v>
      </c>
      <c r="Y7" s="61"/>
      <c r="Z7" s="63">
        <v>2</v>
      </c>
      <c r="AA7" s="63">
        <v>2</v>
      </c>
      <c r="AB7" s="63">
        <v>3</v>
      </c>
      <c r="AC7" s="64"/>
      <c r="AD7" s="43">
        <f t="shared" si="0"/>
        <v>22</v>
      </c>
      <c r="AE7" s="44"/>
      <c r="AF7" s="45"/>
      <c r="AG7" s="43">
        <f t="shared" si="1"/>
        <v>54</v>
      </c>
      <c r="AH7" s="44"/>
      <c r="AI7" s="45"/>
      <c r="AJ7" s="43">
        <f t="shared" si="2"/>
        <v>538</v>
      </c>
      <c r="AK7" s="45"/>
      <c r="AL7" s="65">
        <f t="shared" si="4"/>
        <v>9.9629629629629637</v>
      </c>
      <c r="AM7" s="66"/>
      <c r="AN7" s="67" t="str">
        <f>(IF(SUM(F$4:F$30)=(SUM($C7:$AC7))," ","F"))</f>
        <v xml:space="preserve"> </v>
      </c>
      <c r="AO7" s="67" t="str">
        <f t="shared" si="3"/>
        <v xml:space="preserve"> </v>
      </c>
      <c r="AP7" s="68">
        <v>10</v>
      </c>
      <c r="AQ7" s="68">
        <v>18</v>
      </c>
      <c r="AR7" s="68">
        <v>5</v>
      </c>
      <c r="AS7" s="68">
        <v>16</v>
      </c>
      <c r="AT7" s="68">
        <v>9</v>
      </c>
      <c r="AU7" s="68">
        <v>13</v>
      </c>
      <c r="AV7" s="68">
        <v>15</v>
      </c>
      <c r="AW7" s="68">
        <v>11</v>
      </c>
      <c r="AX7" s="68">
        <v>12</v>
      </c>
      <c r="AY7" s="68">
        <v>8</v>
      </c>
      <c r="AZ7" s="68">
        <v>9</v>
      </c>
      <c r="BA7" s="69">
        <v>8</v>
      </c>
      <c r="BB7" s="69">
        <v>6</v>
      </c>
      <c r="BC7" s="68">
        <v>8</v>
      </c>
      <c r="BD7" s="68">
        <v>7</v>
      </c>
      <c r="BE7" s="68">
        <v>8</v>
      </c>
      <c r="BF7" s="68">
        <v>11</v>
      </c>
      <c r="BG7" s="96">
        <v>14</v>
      </c>
      <c r="BH7" s="71">
        <v>6</v>
      </c>
      <c r="BI7" s="71">
        <v>9</v>
      </c>
      <c r="BJ7" s="71">
        <v>15</v>
      </c>
      <c r="BK7" s="71">
        <v>9</v>
      </c>
      <c r="BL7" s="71">
        <v>12</v>
      </c>
      <c r="BM7" s="71">
        <v>9</v>
      </c>
      <c r="BN7" s="71">
        <v>7</v>
      </c>
      <c r="BO7" s="71">
        <v>3</v>
      </c>
      <c r="BP7" s="71">
        <v>7</v>
      </c>
      <c r="BQ7" s="71">
        <v>5</v>
      </c>
      <c r="BR7" s="71">
        <v>10</v>
      </c>
      <c r="BS7" s="71">
        <v>9</v>
      </c>
      <c r="BT7" s="71">
        <v>11</v>
      </c>
      <c r="BU7" s="71">
        <v>9</v>
      </c>
      <c r="BV7" s="71">
        <v>10</v>
      </c>
      <c r="BW7" s="71">
        <v>5</v>
      </c>
      <c r="BX7" s="74">
        <v>11</v>
      </c>
      <c r="BY7" s="74">
        <v>12</v>
      </c>
      <c r="BZ7" s="74">
        <v>6</v>
      </c>
      <c r="CA7" s="74">
        <v>7</v>
      </c>
      <c r="CB7" s="74">
        <v>14</v>
      </c>
      <c r="CC7" s="74">
        <v>15</v>
      </c>
      <c r="CD7" s="74">
        <v>9</v>
      </c>
      <c r="CE7" s="74">
        <v>4</v>
      </c>
      <c r="CF7" s="74">
        <v>11</v>
      </c>
      <c r="CG7" s="74">
        <v>10</v>
      </c>
      <c r="CH7" s="74">
        <v>9</v>
      </c>
      <c r="CI7" s="74">
        <v>10</v>
      </c>
      <c r="CJ7" s="74">
        <v>13</v>
      </c>
      <c r="CK7" s="74">
        <v>8</v>
      </c>
      <c r="CL7" s="74">
        <v>12</v>
      </c>
      <c r="CM7" s="74">
        <v>10</v>
      </c>
      <c r="CN7" s="74">
        <v>15</v>
      </c>
      <c r="CO7" s="74">
        <v>14</v>
      </c>
      <c r="CP7" s="74">
        <v>11</v>
      </c>
      <c r="CQ7" s="74">
        <v>13</v>
      </c>
      <c r="CR7" s="74"/>
      <c r="CS7" s="74"/>
      <c r="CT7" s="74"/>
      <c r="CU7" s="74"/>
      <c r="CV7" s="74"/>
      <c r="CW7" s="75"/>
      <c r="CX7" s="76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8"/>
      <c r="FK7" s="57"/>
    </row>
    <row r="8" spans="1:169" s="58" customFormat="1" ht="15" customHeight="1">
      <c r="A8" s="36">
        <v>18</v>
      </c>
      <c r="B8" s="79" t="s">
        <v>74</v>
      </c>
      <c r="C8" s="80">
        <v>4</v>
      </c>
      <c r="D8" s="61">
        <v>2</v>
      </c>
      <c r="E8" s="61">
        <v>3</v>
      </c>
      <c r="F8" s="61">
        <v>4</v>
      </c>
      <c r="G8" s="38"/>
      <c r="H8" s="61">
        <v>1</v>
      </c>
      <c r="I8" s="61"/>
      <c r="J8" s="62"/>
      <c r="K8" s="62"/>
      <c r="L8" s="61">
        <v>6</v>
      </c>
      <c r="M8" s="61">
        <v>3</v>
      </c>
      <c r="N8" s="61">
        <v>1</v>
      </c>
      <c r="O8" s="61">
        <v>11</v>
      </c>
      <c r="P8" s="61">
        <v>4</v>
      </c>
      <c r="Q8" s="61">
        <v>3</v>
      </c>
      <c r="R8" s="61">
        <v>2</v>
      </c>
      <c r="S8" s="61">
        <v>6</v>
      </c>
      <c r="T8" s="61">
        <v>4</v>
      </c>
      <c r="U8" s="61">
        <v>3</v>
      </c>
      <c r="V8" s="61">
        <v>4</v>
      </c>
      <c r="W8" s="61">
        <v>1</v>
      </c>
      <c r="X8" s="61">
        <v>3</v>
      </c>
      <c r="Y8" s="61">
        <v>2</v>
      </c>
      <c r="Z8" s="63">
        <v>5</v>
      </c>
      <c r="AA8" s="63">
        <v>4</v>
      </c>
      <c r="AB8" s="63">
        <v>4</v>
      </c>
      <c r="AC8" s="64"/>
      <c r="AD8" s="43">
        <f t="shared" si="0"/>
        <v>22</v>
      </c>
      <c r="AE8" s="44"/>
      <c r="AF8" s="45"/>
      <c r="AG8" s="43">
        <f t="shared" si="1"/>
        <v>80</v>
      </c>
      <c r="AH8" s="44"/>
      <c r="AI8" s="45"/>
      <c r="AJ8" s="43">
        <f t="shared" si="2"/>
        <v>808</v>
      </c>
      <c r="AK8" s="45"/>
      <c r="AL8" s="65">
        <f t="shared" si="4"/>
        <v>10.1</v>
      </c>
      <c r="AM8" s="66"/>
      <c r="AN8" s="67" t="str">
        <f>(IF(SUM(G$4:G$30)=(SUM($C8:$AC8))," ","F"))</f>
        <v xml:space="preserve"> </v>
      </c>
      <c r="AO8" s="67" t="str">
        <f t="shared" si="3"/>
        <v xml:space="preserve"> </v>
      </c>
      <c r="AP8" s="68">
        <v>8</v>
      </c>
      <c r="AQ8" s="68">
        <v>10</v>
      </c>
      <c r="AR8" s="68">
        <v>11</v>
      </c>
      <c r="AS8" s="68">
        <v>9</v>
      </c>
      <c r="AT8" s="68">
        <v>12</v>
      </c>
      <c r="AU8" s="68">
        <v>8</v>
      </c>
      <c r="AV8" s="68">
        <v>16</v>
      </c>
      <c r="AW8" s="68">
        <v>12</v>
      </c>
      <c r="AX8" s="68">
        <v>11</v>
      </c>
      <c r="AY8" s="68">
        <v>9</v>
      </c>
      <c r="AZ8" s="68">
        <v>10</v>
      </c>
      <c r="BA8" s="69">
        <v>11</v>
      </c>
      <c r="BB8" s="69">
        <v>11</v>
      </c>
      <c r="BC8" s="68">
        <v>16</v>
      </c>
      <c r="BD8" s="68">
        <v>10</v>
      </c>
      <c r="BE8" s="68">
        <v>17</v>
      </c>
      <c r="BF8" s="68">
        <v>12</v>
      </c>
      <c r="BG8" s="96">
        <v>11</v>
      </c>
      <c r="BH8" s="73">
        <v>9</v>
      </c>
      <c r="BI8" s="71">
        <v>9</v>
      </c>
      <c r="BJ8" s="71">
        <v>11</v>
      </c>
      <c r="BK8" s="71">
        <v>15</v>
      </c>
      <c r="BL8" s="71">
        <v>12</v>
      </c>
      <c r="BM8" s="71">
        <v>13</v>
      </c>
      <c r="BN8" s="71">
        <v>12</v>
      </c>
      <c r="BO8" s="71">
        <v>10</v>
      </c>
      <c r="BP8" s="71">
        <v>9</v>
      </c>
      <c r="BQ8" s="71">
        <v>13</v>
      </c>
      <c r="BR8" s="71">
        <v>15</v>
      </c>
      <c r="BS8" s="71">
        <v>9</v>
      </c>
      <c r="BT8" s="71">
        <v>11</v>
      </c>
      <c r="BU8" s="71">
        <v>8</v>
      </c>
      <c r="BV8" s="71">
        <v>12</v>
      </c>
      <c r="BW8" s="71">
        <v>11</v>
      </c>
      <c r="BX8" s="71">
        <v>10</v>
      </c>
      <c r="BY8" s="71">
        <v>12</v>
      </c>
      <c r="BZ8" s="71">
        <v>16</v>
      </c>
      <c r="CA8" s="71">
        <v>11</v>
      </c>
      <c r="CB8" s="71">
        <v>9</v>
      </c>
      <c r="CC8" s="71">
        <v>8</v>
      </c>
      <c r="CD8" s="71">
        <v>12</v>
      </c>
      <c r="CE8" s="71">
        <v>8</v>
      </c>
      <c r="CF8" s="71">
        <v>14</v>
      </c>
      <c r="CG8" s="71">
        <v>8</v>
      </c>
      <c r="CH8" s="71">
        <v>8</v>
      </c>
      <c r="CI8" s="71">
        <v>9</v>
      </c>
      <c r="CJ8" s="71">
        <v>11</v>
      </c>
      <c r="CK8" s="71">
        <v>8</v>
      </c>
      <c r="CL8" s="71">
        <v>10</v>
      </c>
      <c r="CM8" s="71">
        <v>10</v>
      </c>
      <c r="CN8" s="71">
        <v>6</v>
      </c>
      <c r="CO8" s="71">
        <v>12</v>
      </c>
      <c r="CP8" s="71">
        <v>12</v>
      </c>
      <c r="CQ8" s="71">
        <v>9</v>
      </c>
      <c r="CR8" s="74">
        <v>8</v>
      </c>
      <c r="CS8" s="74">
        <v>7</v>
      </c>
      <c r="CT8" s="74">
        <v>14</v>
      </c>
      <c r="CU8" s="74">
        <v>11</v>
      </c>
      <c r="CV8" s="74">
        <v>9</v>
      </c>
      <c r="CW8" s="75">
        <v>13</v>
      </c>
      <c r="CX8" s="76">
        <v>6</v>
      </c>
      <c r="CY8" s="77">
        <v>5</v>
      </c>
      <c r="CZ8" s="77">
        <v>12</v>
      </c>
      <c r="DA8" s="77">
        <v>6</v>
      </c>
      <c r="DB8" s="77">
        <v>8</v>
      </c>
      <c r="DC8" s="77">
        <v>8</v>
      </c>
      <c r="DD8" s="77">
        <v>4</v>
      </c>
      <c r="DE8" s="77">
        <v>6</v>
      </c>
      <c r="DF8" s="77">
        <v>10</v>
      </c>
      <c r="DG8" s="77">
        <v>8</v>
      </c>
      <c r="DH8" s="77">
        <v>12</v>
      </c>
      <c r="DI8" s="77">
        <v>5</v>
      </c>
      <c r="DJ8" s="77">
        <v>9</v>
      </c>
      <c r="DK8" s="77">
        <v>9</v>
      </c>
      <c r="DL8" s="77">
        <v>8</v>
      </c>
      <c r="DM8" s="77">
        <v>8</v>
      </c>
      <c r="DN8" s="77">
        <v>7</v>
      </c>
      <c r="DO8" s="77">
        <v>8</v>
      </c>
      <c r="DP8" s="77">
        <v>12</v>
      </c>
      <c r="DQ8" s="77">
        <v>9</v>
      </c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8"/>
      <c r="FK8" s="57"/>
    </row>
    <row r="9" spans="1:169" s="58" customFormat="1" ht="15" customHeight="1">
      <c r="A9" s="36">
        <v>18</v>
      </c>
      <c r="B9" s="79" t="s">
        <v>75</v>
      </c>
      <c r="C9" s="80">
        <v>2</v>
      </c>
      <c r="D9" s="61">
        <v>2</v>
      </c>
      <c r="E9" s="61">
        <v>2</v>
      </c>
      <c r="F9" s="61">
        <v>2</v>
      </c>
      <c r="G9" s="61">
        <v>1</v>
      </c>
      <c r="H9" s="38"/>
      <c r="I9" s="61"/>
      <c r="J9" s="62">
        <v>1</v>
      </c>
      <c r="K9" s="62"/>
      <c r="L9" s="61">
        <v>1</v>
      </c>
      <c r="M9" s="61">
        <v>4</v>
      </c>
      <c r="N9" s="61">
        <v>2</v>
      </c>
      <c r="O9" s="61"/>
      <c r="P9" s="61">
        <v>2</v>
      </c>
      <c r="Q9" s="61">
        <v>1</v>
      </c>
      <c r="R9" s="61">
        <v>2</v>
      </c>
      <c r="S9" s="61">
        <v>4</v>
      </c>
      <c r="T9" s="61">
        <v>1</v>
      </c>
      <c r="U9" s="61"/>
      <c r="V9" s="61"/>
      <c r="W9" s="61">
        <v>3</v>
      </c>
      <c r="X9" s="61">
        <v>3</v>
      </c>
      <c r="Y9" s="61"/>
      <c r="Z9" s="63">
        <v>3</v>
      </c>
      <c r="AA9" s="63"/>
      <c r="AB9" s="63"/>
      <c r="AC9" s="64"/>
      <c r="AD9" s="43">
        <f t="shared" si="0"/>
        <v>17</v>
      </c>
      <c r="AE9" s="44"/>
      <c r="AF9" s="45"/>
      <c r="AG9" s="43">
        <f t="shared" si="1"/>
        <v>36</v>
      </c>
      <c r="AH9" s="44"/>
      <c r="AI9" s="45"/>
      <c r="AJ9" s="43">
        <f t="shared" si="2"/>
        <v>375</v>
      </c>
      <c r="AK9" s="45"/>
      <c r="AL9" s="65">
        <f t="shared" si="4"/>
        <v>10.416666666666666</v>
      </c>
      <c r="AM9" s="66"/>
      <c r="AN9" s="67" t="str">
        <f>(IF(SUM(H$4:H$30)=(SUM($C9:$AC9))," ","F"))</f>
        <v xml:space="preserve"> </v>
      </c>
      <c r="AO9" s="67" t="str">
        <f t="shared" si="3"/>
        <v xml:space="preserve"> </v>
      </c>
      <c r="AP9" s="68">
        <v>18</v>
      </c>
      <c r="AQ9" s="68">
        <v>12</v>
      </c>
      <c r="AR9" s="68">
        <v>11</v>
      </c>
      <c r="AS9" s="68">
        <v>11</v>
      </c>
      <c r="AT9" s="68">
        <v>7</v>
      </c>
      <c r="AU9" s="68">
        <v>13</v>
      </c>
      <c r="AV9" s="68">
        <v>16</v>
      </c>
      <c r="AW9" s="68">
        <v>12</v>
      </c>
      <c r="AX9" s="68">
        <v>9</v>
      </c>
      <c r="AY9" s="68">
        <v>12</v>
      </c>
      <c r="AZ9" s="68">
        <v>13</v>
      </c>
      <c r="BA9" s="69">
        <v>15</v>
      </c>
      <c r="BB9" s="69">
        <v>13</v>
      </c>
      <c r="BC9" s="68">
        <v>9</v>
      </c>
      <c r="BD9" s="68">
        <v>11</v>
      </c>
      <c r="BE9" s="68">
        <v>10</v>
      </c>
      <c r="BF9" s="68">
        <v>12</v>
      </c>
      <c r="BG9" s="96">
        <v>12</v>
      </c>
      <c r="BH9" s="73">
        <v>9</v>
      </c>
      <c r="BI9" s="71">
        <v>8</v>
      </c>
      <c r="BJ9" s="71">
        <v>11</v>
      </c>
      <c r="BK9" s="71">
        <v>10</v>
      </c>
      <c r="BL9" s="74">
        <v>7</v>
      </c>
      <c r="BM9" s="74">
        <v>9</v>
      </c>
      <c r="BN9" s="74">
        <v>11</v>
      </c>
      <c r="BO9" s="74">
        <v>7</v>
      </c>
      <c r="BP9" s="74">
        <v>3</v>
      </c>
      <c r="BQ9" s="74">
        <v>7</v>
      </c>
      <c r="BR9" s="74">
        <v>8</v>
      </c>
      <c r="BS9" s="74">
        <v>12</v>
      </c>
      <c r="BT9" s="74">
        <v>7</v>
      </c>
      <c r="BU9" s="74">
        <v>14</v>
      </c>
      <c r="BV9" s="74">
        <v>5</v>
      </c>
      <c r="BW9" s="74">
        <v>13</v>
      </c>
      <c r="BX9" s="74">
        <v>11</v>
      </c>
      <c r="BY9" s="74">
        <v>7</v>
      </c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5"/>
      <c r="CX9" s="76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8"/>
      <c r="FK9" s="57"/>
    </row>
    <row r="10" spans="1:169" s="58" customFormat="1" ht="15" customHeight="1">
      <c r="A10" s="36">
        <v>23</v>
      </c>
      <c r="B10" s="97" t="s">
        <v>76</v>
      </c>
      <c r="C10" s="60">
        <v>1</v>
      </c>
      <c r="D10" s="61"/>
      <c r="E10" s="61"/>
      <c r="F10" s="61"/>
      <c r="G10" s="61"/>
      <c r="H10" s="61"/>
      <c r="I10" s="98"/>
      <c r="J10" s="62"/>
      <c r="K10" s="62"/>
      <c r="L10" s="61">
        <v>1</v>
      </c>
      <c r="M10" s="99">
        <v>1</v>
      </c>
      <c r="N10" s="99">
        <v>1</v>
      </c>
      <c r="O10" s="99"/>
      <c r="P10" s="99">
        <v>2</v>
      </c>
      <c r="Q10" s="61"/>
      <c r="R10" s="61"/>
      <c r="S10" s="61">
        <v>2</v>
      </c>
      <c r="T10" s="61"/>
      <c r="U10" s="61"/>
      <c r="V10" s="61"/>
      <c r="W10" s="61"/>
      <c r="X10" s="61"/>
      <c r="Y10" s="61"/>
      <c r="Z10" s="63">
        <v>1</v>
      </c>
      <c r="AA10" s="63"/>
      <c r="AB10" s="63"/>
      <c r="AC10" s="64"/>
      <c r="AD10" s="43">
        <f t="shared" si="0"/>
        <v>7</v>
      </c>
      <c r="AE10" s="44"/>
      <c r="AF10" s="45"/>
      <c r="AG10" s="43">
        <f t="shared" si="1"/>
        <v>9</v>
      </c>
      <c r="AH10" s="44"/>
      <c r="AI10" s="45"/>
      <c r="AJ10" s="43">
        <f t="shared" si="2"/>
        <v>91</v>
      </c>
      <c r="AK10" s="45"/>
      <c r="AL10" s="65">
        <f t="shared" si="4"/>
        <v>10.111111111111111</v>
      </c>
      <c r="AM10" s="66"/>
      <c r="AN10" s="67" t="str">
        <f>(IF(SUM(I$4:I$30)=(SUM($C10:$AC10))," ","F"))</f>
        <v xml:space="preserve"> </v>
      </c>
      <c r="AO10" s="67" t="str">
        <f t="shared" si="3"/>
        <v xml:space="preserve"> </v>
      </c>
      <c r="AP10" s="68">
        <v>12</v>
      </c>
      <c r="AQ10" s="68">
        <v>14</v>
      </c>
      <c r="AR10" s="68">
        <v>7</v>
      </c>
      <c r="AS10" s="68">
        <v>11</v>
      </c>
      <c r="AT10" s="68">
        <v>7</v>
      </c>
      <c r="AU10" s="68">
        <v>10</v>
      </c>
      <c r="AV10" s="68">
        <v>12</v>
      </c>
      <c r="AW10" s="68">
        <v>8</v>
      </c>
      <c r="AX10" s="89">
        <v>10</v>
      </c>
      <c r="AY10" s="89"/>
      <c r="AZ10" s="89"/>
      <c r="BA10" s="90"/>
      <c r="BB10" s="90"/>
      <c r="BC10" s="89"/>
      <c r="BD10" s="89"/>
      <c r="BE10" s="89"/>
      <c r="BF10" s="89"/>
      <c r="BG10" s="100"/>
      <c r="BH10" s="101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5"/>
      <c r="CX10" s="76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8"/>
      <c r="FK10" s="57"/>
    </row>
    <row r="11" spans="1:169" s="58" customFormat="1" ht="15" customHeight="1">
      <c r="A11" s="102">
        <v>16</v>
      </c>
      <c r="B11" s="97" t="s">
        <v>77</v>
      </c>
      <c r="C11" s="80">
        <v>2</v>
      </c>
      <c r="D11" s="62"/>
      <c r="E11" s="62"/>
      <c r="F11" s="62">
        <v>1</v>
      </c>
      <c r="G11" s="62"/>
      <c r="H11" s="62">
        <v>1</v>
      </c>
      <c r="I11" s="62"/>
      <c r="J11" s="38"/>
      <c r="K11" s="103"/>
      <c r="L11" s="103"/>
      <c r="M11" s="103">
        <v>3</v>
      </c>
      <c r="N11" s="103"/>
      <c r="O11" s="103"/>
      <c r="P11" s="103">
        <v>1</v>
      </c>
      <c r="Q11" s="62"/>
      <c r="R11" s="62"/>
      <c r="S11" s="62">
        <v>3</v>
      </c>
      <c r="T11" s="62"/>
      <c r="U11" s="62"/>
      <c r="V11" s="62">
        <v>1</v>
      </c>
      <c r="W11" s="62">
        <v>1</v>
      </c>
      <c r="X11" s="62"/>
      <c r="Y11" s="62"/>
      <c r="Z11" s="81"/>
      <c r="AA11" s="81"/>
      <c r="AB11" s="81"/>
      <c r="AC11" s="82"/>
      <c r="AD11" s="43">
        <f t="shared" si="0"/>
        <v>8</v>
      </c>
      <c r="AE11" s="44"/>
      <c r="AF11" s="45"/>
      <c r="AG11" s="43">
        <f t="shared" si="1"/>
        <v>13</v>
      </c>
      <c r="AH11" s="44"/>
      <c r="AI11" s="45"/>
      <c r="AJ11" s="43">
        <f t="shared" si="2"/>
        <v>119</v>
      </c>
      <c r="AK11" s="45"/>
      <c r="AL11" s="65">
        <f t="shared" si="4"/>
        <v>9.1538461538461533</v>
      </c>
      <c r="AM11" s="66"/>
      <c r="AN11" s="67" t="str">
        <f>(IF(SUM(J$4:J$30)=(SUM($C11:$AC11))," ","F"))</f>
        <v xml:space="preserve"> </v>
      </c>
      <c r="AO11" s="67" t="str">
        <f t="shared" si="3"/>
        <v xml:space="preserve"> </v>
      </c>
      <c r="AP11" s="68">
        <v>12</v>
      </c>
      <c r="AQ11" s="68">
        <v>11</v>
      </c>
      <c r="AR11" s="68">
        <v>4</v>
      </c>
      <c r="AS11" s="68">
        <v>7</v>
      </c>
      <c r="AT11" s="89">
        <v>9</v>
      </c>
      <c r="AU11" s="89">
        <v>7</v>
      </c>
      <c r="AV11" s="89">
        <v>8</v>
      </c>
      <c r="AW11" s="89">
        <v>19</v>
      </c>
      <c r="AX11" s="89">
        <v>8</v>
      </c>
      <c r="AY11" s="89">
        <v>9</v>
      </c>
      <c r="AZ11" s="89">
        <v>8</v>
      </c>
      <c r="BA11" s="90">
        <v>10</v>
      </c>
      <c r="BB11" s="90">
        <v>7</v>
      </c>
      <c r="BC11" s="89"/>
      <c r="BD11" s="89"/>
      <c r="BE11" s="89"/>
      <c r="BF11" s="89"/>
      <c r="BG11" s="100"/>
      <c r="BH11" s="101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5"/>
      <c r="CX11" s="76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8"/>
      <c r="FK11" s="57"/>
    </row>
    <row r="12" spans="1:169" s="58" customFormat="1" ht="15" customHeight="1">
      <c r="A12" s="36">
        <v>26</v>
      </c>
      <c r="B12" s="97" t="s">
        <v>78</v>
      </c>
      <c r="C12" s="80"/>
      <c r="D12" s="62"/>
      <c r="E12" s="62"/>
      <c r="F12" s="62"/>
      <c r="G12" s="62"/>
      <c r="H12" s="62"/>
      <c r="I12" s="103"/>
      <c r="J12" s="103"/>
      <c r="K12" s="98"/>
      <c r="L12" s="103"/>
      <c r="M12" s="103"/>
      <c r="N12" s="103"/>
      <c r="O12" s="103"/>
      <c r="P12" s="103"/>
      <c r="Q12" s="62"/>
      <c r="R12" s="62"/>
      <c r="S12" s="62"/>
      <c r="T12" s="62"/>
      <c r="U12" s="62"/>
      <c r="V12" s="62"/>
      <c r="W12" s="62"/>
      <c r="X12" s="62"/>
      <c r="Y12" s="62"/>
      <c r="Z12" s="81"/>
      <c r="AA12" s="81"/>
      <c r="AB12" s="81"/>
      <c r="AC12" s="82"/>
      <c r="AD12" s="43">
        <f t="shared" si="0"/>
        <v>0</v>
      </c>
      <c r="AE12" s="44"/>
      <c r="AF12" s="45"/>
      <c r="AG12" s="43">
        <f t="shared" si="1"/>
        <v>0</v>
      </c>
      <c r="AH12" s="44"/>
      <c r="AI12" s="45"/>
      <c r="AJ12" s="43">
        <f t="shared" si="2"/>
        <v>0</v>
      </c>
      <c r="AK12" s="45"/>
      <c r="AL12" s="104" t="e">
        <f t="shared" si="4"/>
        <v>#DIV/0!</v>
      </c>
      <c r="AM12" s="105"/>
      <c r="AN12" s="67" t="str">
        <f>(IF(SUM(K$4:K$30)=(SUM($C12:$AC12))," ","F"))</f>
        <v xml:space="preserve"> </v>
      </c>
      <c r="AO12" s="67" t="str">
        <f t="shared" si="3"/>
        <v xml:space="preserve"> </v>
      </c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90"/>
      <c r="BB12" s="90"/>
      <c r="BC12" s="89"/>
      <c r="BD12" s="89"/>
      <c r="BE12" s="89"/>
      <c r="BF12" s="89"/>
      <c r="BG12" s="100"/>
      <c r="BH12" s="101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5"/>
      <c r="CX12" s="76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8"/>
      <c r="FK12" s="57"/>
    </row>
    <row r="13" spans="1:169" s="58" customFormat="1" ht="15" customHeight="1">
      <c r="A13" s="36">
        <v>20</v>
      </c>
      <c r="B13" s="79" t="s">
        <v>79</v>
      </c>
      <c r="C13" s="60">
        <v>4</v>
      </c>
      <c r="D13" s="61">
        <v>2</v>
      </c>
      <c r="E13" s="61">
        <v>4</v>
      </c>
      <c r="F13" s="61">
        <v>3</v>
      </c>
      <c r="G13" s="61">
        <v>6</v>
      </c>
      <c r="H13" s="61">
        <v>1</v>
      </c>
      <c r="I13" s="99">
        <v>1</v>
      </c>
      <c r="J13" s="103"/>
      <c r="K13" s="103"/>
      <c r="L13" s="98"/>
      <c r="M13" s="99">
        <v>1</v>
      </c>
      <c r="N13" s="99">
        <v>1</v>
      </c>
      <c r="O13" s="99">
        <v>2</v>
      </c>
      <c r="P13" s="99">
        <v>3</v>
      </c>
      <c r="Q13" s="61">
        <v>3</v>
      </c>
      <c r="R13" s="61">
        <v>1</v>
      </c>
      <c r="S13" s="61">
        <v>4</v>
      </c>
      <c r="T13" s="61">
        <v>4</v>
      </c>
      <c r="U13" s="61">
        <v>1</v>
      </c>
      <c r="V13" s="61">
        <v>1</v>
      </c>
      <c r="W13" s="62"/>
      <c r="X13" s="61">
        <v>1</v>
      </c>
      <c r="Y13" s="61">
        <v>1</v>
      </c>
      <c r="Z13" s="63">
        <v>7</v>
      </c>
      <c r="AA13" s="63">
        <v>3</v>
      </c>
      <c r="AB13" s="63">
        <v>3</v>
      </c>
      <c r="AC13" s="64"/>
      <c r="AD13" s="43">
        <f t="shared" si="0"/>
        <v>22</v>
      </c>
      <c r="AE13" s="44"/>
      <c r="AF13" s="45"/>
      <c r="AG13" s="43">
        <f t="shared" si="1"/>
        <v>57</v>
      </c>
      <c r="AH13" s="44"/>
      <c r="AI13" s="45"/>
      <c r="AJ13" s="43">
        <f t="shared" si="2"/>
        <v>550</v>
      </c>
      <c r="AK13" s="45"/>
      <c r="AL13" s="65">
        <f t="shared" si="4"/>
        <v>9.6491228070175445</v>
      </c>
      <c r="AM13" s="66"/>
      <c r="AN13" s="67" t="str">
        <f>(IF(SUM(L$4:L$30)=(SUM($C13:$AC13))," ","F"))</f>
        <v xml:space="preserve"> </v>
      </c>
      <c r="AO13" s="67" t="str">
        <f t="shared" si="3"/>
        <v xml:space="preserve"> </v>
      </c>
      <c r="AP13" s="68">
        <v>11</v>
      </c>
      <c r="AQ13" s="68">
        <v>10</v>
      </c>
      <c r="AR13" s="68">
        <v>10</v>
      </c>
      <c r="AS13" s="68">
        <v>11</v>
      </c>
      <c r="AT13" s="68">
        <v>14</v>
      </c>
      <c r="AU13" s="68">
        <v>14</v>
      </c>
      <c r="AV13" s="68">
        <v>8</v>
      </c>
      <c r="AW13" s="68">
        <v>17</v>
      </c>
      <c r="AX13" s="68">
        <v>6</v>
      </c>
      <c r="AY13" s="68">
        <v>14</v>
      </c>
      <c r="AZ13" s="68">
        <v>7</v>
      </c>
      <c r="BA13" s="69">
        <v>6</v>
      </c>
      <c r="BB13" s="69">
        <v>10</v>
      </c>
      <c r="BC13" s="68">
        <v>7</v>
      </c>
      <c r="BD13" s="68">
        <v>9</v>
      </c>
      <c r="BE13" s="68">
        <v>12</v>
      </c>
      <c r="BF13" s="69">
        <v>7</v>
      </c>
      <c r="BG13" s="87">
        <v>8</v>
      </c>
      <c r="BH13" s="88">
        <v>4</v>
      </c>
      <c r="BI13" s="71">
        <v>8</v>
      </c>
      <c r="BJ13" s="71">
        <v>12</v>
      </c>
      <c r="BK13" s="71">
        <v>10</v>
      </c>
      <c r="BL13" s="71">
        <v>6</v>
      </c>
      <c r="BM13" s="71">
        <v>9</v>
      </c>
      <c r="BN13" s="71">
        <v>8</v>
      </c>
      <c r="BO13" s="71">
        <v>10</v>
      </c>
      <c r="BP13" s="71">
        <v>8</v>
      </c>
      <c r="BQ13" s="71">
        <v>10</v>
      </c>
      <c r="BR13" s="71">
        <v>8</v>
      </c>
      <c r="BS13" s="71">
        <v>11</v>
      </c>
      <c r="BT13" s="71">
        <v>7</v>
      </c>
      <c r="BU13" s="71">
        <v>12</v>
      </c>
      <c r="BV13" s="71">
        <v>9</v>
      </c>
      <c r="BW13" s="71">
        <v>6</v>
      </c>
      <c r="BX13" s="71">
        <v>12</v>
      </c>
      <c r="BY13" s="71">
        <v>10</v>
      </c>
      <c r="BZ13" s="71">
        <v>9</v>
      </c>
      <c r="CA13" s="74">
        <v>10</v>
      </c>
      <c r="CB13" s="74">
        <v>12</v>
      </c>
      <c r="CC13" s="74">
        <v>9</v>
      </c>
      <c r="CD13" s="74">
        <v>8</v>
      </c>
      <c r="CE13" s="74">
        <v>10</v>
      </c>
      <c r="CF13" s="74">
        <v>13</v>
      </c>
      <c r="CG13" s="74">
        <v>7</v>
      </c>
      <c r="CH13" s="74">
        <v>15</v>
      </c>
      <c r="CI13" s="74">
        <v>8</v>
      </c>
      <c r="CJ13" s="74">
        <v>9</v>
      </c>
      <c r="CK13" s="74">
        <v>9</v>
      </c>
      <c r="CL13" s="74">
        <v>11</v>
      </c>
      <c r="CM13" s="74">
        <v>14</v>
      </c>
      <c r="CN13" s="74">
        <v>9</v>
      </c>
      <c r="CO13" s="74">
        <v>14</v>
      </c>
      <c r="CP13" s="74">
        <v>8</v>
      </c>
      <c r="CQ13" s="74">
        <v>9</v>
      </c>
      <c r="CR13" s="74">
        <v>9</v>
      </c>
      <c r="CS13" s="74">
        <v>9</v>
      </c>
      <c r="CT13" s="74">
        <v>7</v>
      </c>
      <c r="CU13" s="74"/>
      <c r="CV13" s="74"/>
      <c r="CW13" s="75"/>
      <c r="CX13" s="76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8"/>
      <c r="FK13" s="57"/>
    </row>
    <row r="14" spans="1:169" s="58" customFormat="1" ht="15" customHeight="1">
      <c r="A14" s="36">
        <v>15</v>
      </c>
      <c r="B14" s="79" t="s">
        <v>80</v>
      </c>
      <c r="C14" s="60">
        <v>4</v>
      </c>
      <c r="D14" s="61">
        <v>2</v>
      </c>
      <c r="E14" s="61">
        <v>1</v>
      </c>
      <c r="F14" s="61">
        <v>2</v>
      </c>
      <c r="G14" s="61">
        <v>3</v>
      </c>
      <c r="H14" s="61">
        <v>4</v>
      </c>
      <c r="I14" s="99">
        <v>1</v>
      </c>
      <c r="J14" s="103">
        <v>3</v>
      </c>
      <c r="K14" s="103"/>
      <c r="L14" s="103">
        <v>1</v>
      </c>
      <c r="M14" s="98"/>
      <c r="N14" s="99">
        <v>1</v>
      </c>
      <c r="O14" s="99">
        <v>1</v>
      </c>
      <c r="P14" s="99">
        <v>4</v>
      </c>
      <c r="Q14" s="61"/>
      <c r="R14" s="61">
        <v>2</v>
      </c>
      <c r="S14" s="61">
        <v>4</v>
      </c>
      <c r="T14" s="61">
        <v>2</v>
      </c>
      <c r="U14" s="61">
        <v>1</v>
      </c>
      <c r="V14" s="61"/>
      <c r="W14" s="62">
        <v>1</v>
      </c>
      <c r="X14" s="61">
        <v>2</v>
      </c>
      <c r="Y14" s="61">
        <v>1</v>
      </c>
      <c r="Z14" s="63">
        <v>2</v>
      </c>
      <c r="AA14" s="63"/>
      <c r="AB14" s="63">
        <v>3</v>
      </c>
      <c r="AC14" s="64"/>
      <c r="AD14" s="43">
        <f t="shared" si="0"/>
        <v>21</v>
      </c>
      <c r="AE14" s="44"/>
      <c r="AF14" s="45"/>
      <c r="AG14" s="43">
        <f t="shared" si="1"/>
        <v>45</v>
      </c>
      <c r="AH14" s="44"/>
      <c r="AI14" s="45"/>
      <c r="AJ14" s="43">
        <f t="shared" si="2"/>
        <v>495</v>
      </c>
      <c r="AK14" s="45"/>
      <c r="AL14" s="65">
        <f t="shared" si="4"/>
        <v>11</v>
      </c>
      <c r="AM14" s="66"/>
      <c r="AN14" s="67" t="str">
        <f>(IF(SUM(M$4:M$30)=(SUM($C14:$AC14))," ","F"))</f>
        <v xml:space="preserve"> </v>
      </c>
      <c r="AO14" s="67" t="str">
        <f t="shared" si="3"/>
        <v xml:space="preserve"> </v>
      </c>
      <c r="AP14" s="68">
        <v>10</v>
      </c>
      <c r="AQ14" s="68">
        <v>9</v>
      </c>
      <c r="AR14" s="68">
        <v>3</v>
      </c>
      <c r="AS14" s="68">
        <v>16</v>
      </c>
      <c r="AT14" s="68">
        <v>11</v>
      </c>
      <c r="AU14" s="68">
        <v>11</v>
      </c>
      <c r="AV14" s="68">
        <v>13</v>
      </c>
      <c r="AW14" s="68">
        <v>12</v>
      </c>
      <c r="AX14" s="68">
        <v>12</v>
      </c>
      <c r="AY14" s="68">
        <v>14</v>
      </c>
      <c r="AZ14" s="68">
        <v>12</v>
      </c>
      <c r="BA14" s="69">
        <v>8</v>
      </c>
      <c r="BB14" s="69">
        <v>7</v>
      </c>
      <c r="BC14" s="68">
        <v>6</v>
      </c>
      <c r="BD14" s="68">
        <v>12</v>
      </c>
      <c r="BE14" s="68">
        <v>14</v>
      </c>
      <c r="BF14" s="69">
        <v>11</v>
      </c>
      <c r="BG14" s="87">
        <v>14</v>
      </c>
      <c r="BH14" s="88">
        <v>11</v>
      </c>
      <c r="BI14" s="71">
        <v>12</v>
      </c>
      <c r="BJ14" s="71">
        <v>5</v>
      </c>
      <c r="BK14" s="71">
        <v>11</v>
      </c>
      <c r="BL14" s="71">
        <v>13</v>
      </c>
      <c r="BM14" s="71">
        <v>11</v>
      </c>
      <c r="BN14" s="71">
        <v>8</v>
      </c>
      <c r="BO14" s="71">
        <v>14</v>
      </c>
      <c r="BP14" s="71">
        <v>9</v>
      </c>
      <c r="BQ14" s="74">
        <v>9</v>
      </c>
      <c r="BR14" s="74">
        <v>11</v>
      </c>
      <c r="BS14" s="74">
        <v>14</v>
      </c>
      <c r="BT14" s="74">
        <v>14</v>
      </c>
      <c r="BU14" s="74">
        <v>11</v>
      </c>
      <c r="BV14" s="74">
        <v>17</v>
      </c>
      <c r="BW14" s="74">
        <v>11</v>
      </c>
      <c r="BX14" s="74">
        <v>16</v>
      </c>
      <c r="BY14" s="74">
        <v>7</v>
      </c>
      <c r="BZ14" s="74">
        <v>9</v>
      </c>
      <c r="CA14" s="74">
        <v>13</v>
      </c>
      <c r="CB14" s="74">
        <v>9</v>
      </c>
      <c r="CC14" s="74">
        <v>7</v>
      </c>
      <c r="CD14" s="74">
        <v>12</v>
      </c>
      <c r="CE14" s="74">
        <v>12</v>
      </c>
      <c r="CF14" s="74">
        <v>6</v>
      </c>
      <c r="CG14" s="74">
        <v>11</v>
      </c>
      <c r="CH14" s="74">
        <v>17</v>
      </c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5"/>
      <c r="CX14" s="76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8"/>
      <c r="FK14" s="57"/>
    </row>
    <row r="15" spans="1:169" s="58" customFormat="1" ht="15" customHeight="1">
      <c r="A15" s="36">
        <v>29</v>
      </c>
      <c r="B15" s="79" t="s">
        <v>81</v>
      </c>
      <c r="C15" s="60">
        <v>2</v>
      </c>
      <c r="D15" s="61"/>
      <c r="E15" s="61">
        <v>1</v>
      </c>
      <c r="F15" s="61">
        <v>3</v>
      </c>
      <c r="G15" s="61">
        <v>1</v>
      </c>
      <c r="H15" s="61">
        <v>2</v>
      </c>
      <c r="I15" s="99">
        <v>1</v>
      </c>
      <c r="J15" s="103"/>
      <c r="K15" s="103"/>
      <c r="L15" s="99">
        <v>1</v>
      </c>
      <c r="M15" s="99">
        <v>1</v>
      </c>
      <c r="N15" s="98"/>
      <c r="O15" s="99"/>
      <c r="P15" s="99">
        <v>1</v>
      </c>
      <c r="Q15" s="61">
        <v>1</v>
      </c>
      <c r="R15" s="61">
        <v>1</v>
      </c>
      <c r="S15" s="61">
        <v>1</v>
      </c>
      <c r="T15" s="61">
        <v>1</v>
      </c>
      <c r="U15" s="61">
        <v>1</v>
      </c>
      <c r="V15" s="62"/>
      <c r="W15" s="61"/>
      <c r="X15" s="61"/>
      <c r="Y15" s="61"/>
      <c r="Z15" s="63"/>
      <c r="AA15" s="63"/>
      <c r="AB15" s="63"/>
      <c r="AC15" s="64"/>
      <c r="AD15" s="43">
        <f t="shared" si="0"/>
        <v>14</v>
      </c>
      <c r="AE15" s="44"/>
      <c r="AF15" s="45"/>
      <c r="AG15" s="43">
        <f t="shared" si="1"/>
        <v>18</v>
      </c>
      <c r="AH15" s="44"/>
      <c r="AI15" s="45"/>
      <c r="AJ15" s="43">
        <f t="shared" si="2"/>
        <v>192</v>
      </c>
      <c r="AK15" s="45"/>
      <c r="AL15" s="65">
        <f t="shared" si="4"/>
        <v>10.666666666666666</v>
      </c>
      <c r="AM15" s="66"/>
      <c r="AN15" s="67" t="str">
        <f>(IF(SUM(N$4:N$30)=(SUM($C15:$AC15))," ","F"))</f>
        <v xml:space="preserve"> </v>
      </c>
      <c r="AO15" s="67" t="str">
        <f t="shared" si="3"/>
        <v xml:space="preserve"> </v>
      </c>
      <c r="AP15" s="68">
        <v>10</v>
      </c>
      <c r="AQ15" s="68">
        <v>8</v>
      </c>
      <c r="AR15" s="68">
        <v>9</v>
      </c>
      <c r="AS15" s="68">
        <v>12</v>
      </c>
      <c r="AT15" s="68">
        <v>10</v>
      </c>
      <c r="AU15" s="68">
        <v>12</v>
      </c>
      <c r="AV15" s="68">
        <v>12</v>
      </c>
      <c r="AW15" s="68">
        <v>13</v>
      </c>
      <c r="AX15" s="68">
        <v>9</v>
      </c>
      <c r="AY15" s="68">
        <v>8</v>
      </c>
      <c r="AZ15" s="90">
        <v>9</v>
      </c>
      <c r="BA15" s="90">
        <v>11</v>
      </c>
      <c r="BB15" s="90">
        <v>9</v>
      </c>
      <c r="BC15" s="89">
        <v>14</v>
      </c>
      <c r="BD15" s="89">
        <v>11</v>
      </c>
      <c r="BE15" s="89">
        <v>11</v>
      </c>
      <c r="BF15" s="90">
        <v>12</v>
      </c>
      <c r="BG15" s="106">
        <v>12</v>
      </c>
      <c r="BH15" s="107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5"/>
      <c r="CX15" s="76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8"/>
      <c r="FK15" s="57"/>
    </row>
    <row r="16" spans="1:169" s="58" customFormat="1" ht="15" customHeight="1">
      <c r="A16" s="36">
        <v>15</v>
      </c>
      <c r="B16" s="79" t="s">
        <v>82</v>
      </c>
      <c r="C16" s="60">
        <v>4</v>
      </c>
      <c r="D16" s="61">
        <v>1</v>
      </c>
      <c r="E16" s="61">
        <v>2</v>
      </c>
      <c r="F16" s="61">
        <v>3</v>
      </c>
      <c r="G16" s="61">
        <v>11</v>
      </c>
      <c r="H16" s="61"/>
      <c r="I16" s="99"/>
      <c r="J16" s="103"/>
      <c r="K16" s="103"/>
      <c r="L16" s="99">
        <v>2</v>
      </c>
      <c r="M16" s="99">
        <v>1</v>
      </c>
      <c r="N16" s="99"/>
      <c r="O16" s="98"/>
      <c r="P16" s="103">
        <v>3</v>
      </c>
      <c r="Q16" s="61">
        <v>3</v>
      </c>
      <c r="R16" s="61">
        <v>2</v>
      </c>
      <c r="S16" s="61">
        <v>4</v>
      </c>
      <c r="T16" s="61">
        <v>5</v>
      </c>
      <c r="U16" s="61">
        <v>2</v>
      </c>
      <c r="V16" s="61">
        <v>2</v>
      </c>
      <c r="W16" s="61">
        <v>1</v>
      </c>
      <c r="X16" s="61"/>
      <c r="Y16" s="61">
        <v>1</v>
      </c>
      <c r="Z16" s="63">
        <v>4</v>
      </c>
      <c r="AA16" s="63">
        <v>7</v>
      </c>
      <c r="AB16" s="63">
        <v>2</v>
      </c>
      <c r="AC16" s="64"/>
      <c r="AD16" s="43">
        <f t="shared" si="0"/>
        <v>19</v>
      </c>
      <c r="AE16" s="44"/>
      <c r="AF16" s="45"/>
      <c r="AG16" s="43">
        <f t="shared" si="1"/>
        <v>60</v>
      </c>
      <c r="AH16" s="44"/>
      <c r="AI16" s="45"/>
      <c r="AJ16" s="43">
        <f t="shared" si="2"/>
        <v>629</v>
      </c>
      <c r="AK16" s="45"/>
      <c r="AL16" s="65">
        <f t="shared" si="4"/>
        <v>10.483333333333333</v>
      </c>
      <c r="AM16" s="66"/>
      <c r="AN16" s="67" t="str">
        <f>(IF(SUM(O$4:O$30)=(SUM($C16:$AC16))," ","F"))</f>
        <v xml:space="preserve"> </v>
      </c>
      <c r="AO16" s="67" t="str">
        <f t="shared" si="3"/>
        <v xml:space="preserve"> </v>
      </c>
      <c r="AP16" s="68">
        <v>13</v>
      </c>
      <c r="AQ16" s="68">
        <v>12</v>
      </c>
      <c r="AR16" s="68">
        <v>11</v>
      </c>
      <c r="AS16" s="68">
        <v>12</v>
      </c>
      <c r="AT16" s="68">
        <v>16</v>
      </c>
      <c r="AU16" s="68">
        <v>13</v>
      </c>
      <c r="AV16" s="68">
        <v>19</v>
      </c>
      <c r="AW16" s="68">
        <v>13</v>
      </c>
      <c r="AX16" s="68">
        <v>7</v>
      </c>
      <c r="AY16" s="68">
        <v>10</v>
      </c>
      <c r="AZ16" s="68">
        <v>15</v>
      </c>
      <c r="BA16" s="69">
        <v>16</v>
      </c>
      <c r="BB16" s="69">
        <v>13</v>
      </c>
      <c r="BC16" s="68">
        <v>6</v>
      </c>
      <c r="BD16" s="68">
        <v>10</v>
      </c>
      <c r="BE16" s="68">
        <v>7</v>
      </c>
      <c r="BF16" s="68">
        <v>11</v>
      </c>
      <c r="BG16" s="96">
        <v>15</v>
      </c>
      <c r="BH16" s="73">
        <v>8</v>
      </c>
      <c r="BI16" s="71">
        <v>11</v>
      </c>
      <c r="BJ16" s="71">
        <v>11</v>
      </c>
      <c r="BK16" s="71">
        <v>9</v>
      </c>
      <c r="BL16" s="71">
        <v>9</v>
      </c>
      <c r="BM16" s="71">
        <v>14</v>
      </c>
      <c r="BN16" s="71">
        <v>6</v>
      </c>
      <c r="BO16" s="71">
        <v>10</v>
      </c>
      <c r="BP16" s="71">
        <v>11</v>
      </c>
      <c r="BQ16" s="71">
        <v>8</v>
      </c>
      <c r="BR16" s="71">
        <v>8</v>
      </c>
      <c r="BS16" s="71">
        <v>20</v>
      </c>
      <c r="BT16" s="71">
        <v>9</v>
      </c>
      <c r="BU16" s="71">
        <v>15</v>
      </c>
      <c r="BV16" s="71">
        <v>11</v>
      </c>
      <c r="BW16" s="71">
        <v>9</v>
      </c>
      <c r="BX16" s="71">
        <v>11</v>
      </c>
      <c r="BY16" s="71">
        <v>10</v>
      </c>
      <c r="BZ16" s="71">
        <v>15</v>
      </c>
      <c r="CA16" s="71">
        <v>10</v>
      </c>
      <c r="CB16" s="71">
        <v>8</v>
      </c>
      <c r="CC16" s="71">
        <v>11</v>
      </c>
      <c r="CD16" s="74">
        <v>8</v>
      </c>
      <c r="CE16" s="74">
        <v>9</v>
      </c>
      <c r="CF16" s="74">
        <v>11</v>
      </c>
      <c r="CG16" s="74">
        <v>9</v>
      </c>
      <c r="CH16" s="74">
        <v>10</v>
      </c>
      <c r="CI16" s="74">
        <v>8</v>
      </c>
      <c r="CJ16" s="74">
        <v>4</v>
      </c>
      <c r="CK16" s="74">
        <v>6</v>
      </c>
      <c r="CL16" s="74">
        <v>9</v>
      </c>
      <c r="CM16" s="74">
        <v>8</v>
      </c>
      <c r="CN16" s="74">
        <v>11</v>
      </c>
      <c r="CO16" s="74">
        <v>14</v>
      </c>
      <c r="CP16" s="74">
        <v>9</v>
      </c>
      <c r="CQ16" s="74">
        <v>14</v>
      </c>
      <c r="CR16" s="74">
        <v>7</v>
      </c>
      <c r="CS16" s="74">
        <v>7</v>
      </c>
      <c r="CT16" s="74">
        <v>5</v>
      </c>
      <c r="CU16" s="74">
        <v>6</v>
      </c>
      <c r="CV16" s="74">
        <v>14</v>
      </c>
      <c r="CW16" s="75">
        <v>7</v>
      </c>
      <c r="CX16" s="76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8"/>
      <c r="FK16" s="57"/>
    </row>
    <row r="17" spans="1:169" s="58" customFormat="1" ht="15" customHeight="1">
      <c r="A17" s="36">
        <v>20</v>
      </c>
      <c r="B17" s="79" t="s">
        <v>83</v>
      </c>
      <c r="C17" s="60">
        <v>5</v>
      </c>
      <c r="D17" s="61">
        <v>2</v>
      </c>
      <c r="E17" s="61">
        <v>2</v>
      </c>
      <c r="F17" s="61">
        <v>2</v>
      </c>
      <c r="G17" s="61">
        <v>4</v>
      </c>
      <c r="H17" s="61">
        <v>2</v>
      </c>
      <c r="I17" s="99">
        <v>2</v>
      </c>
      <c r="J17" s="103">
        <v>1</v>
      </c>
      <c r="K17" s="103"/>
      <c r="L17" s="99">
        <v>3</v>
      </c>
      <c r="M17" s="99">
        <v>4</v>
      </c>
      <c r="N17" s="99">
        <v>1</v>
      </c>
      <c r="O17" s="99">
        <v>3</v>
      </c>
      <c r="P17" s="98"/>
      <c r="Q17" s="61">
        <v>1</v>
      </c>
      <c r="R17" s="61">
        <v>1</v>
      </c>
      <c r="S17" s="61">
        <v>4</v>
      </c>
      <c r="T17" s="61">
        <v>3</v>
      </c>
      <c r="U17" s="61">
        <v>1</v>
      </c>
      <c r="V17" s="61">
        <v>1</v>
      </c>
      <c r="W17" s="61">
        <v>3</v>
      </c>
      <c r="X17" s="61">
        <v>5</v>
      </c>
      <c r="Y17" s="61"/>
      <c r="Z17" s="63">
        <v>5</v>
      </c>
      <c r="AA17" s="63"/>
      <c r="AB17" s="63"/>
      <c r="AC17" s="64"/>
      <c r="AD17" s="43">
        <f t="shared" si="0"/>
        <v>21</v>
      </c>
      <c r="AE17" s="44"/>
      <c r="AF17" s="45"/>
      <c r="AG17" s="43">
        <f t="shared" si="1"/>
        <v>55</v>
      </c>
      <c r="AH17" s="44"/>
      <c r="AI17" s="45"/>
      <c r="AJ17" s="43">
        <f t="shared" si="2"/>
        <v>543</v>
      </c>
      <c r="AK17" s="45"/>
      <c r="AL17" s="65">
        <f t="shared" si="4"/>
        <v>9.872727272727273</v>
      </c>
      <c r="AM17" s="66"/>
      <c r="AN17" s="67" t="str">
        <f>(IF(SUM(P$4:P$30)=(SUM($C17:$AC17))," ","F"))</f>
        <v xml:space="preserve"> </v>
      </c>
      <c r="AO17" s="67" t="str">
        <f t="shared" si="3"/>
        <v xml:space="preserve"> </v>
      </c>
      <c r="AP17" s="68">
        <v>8</v>
      </c>
      <c r="AQ17" s="68">
        <v>12</v>
      </c>
      <c r="AR17" s="68">
        <v>10</v>
      </c>
      <c r="AS17" s="68">
        <v>10</v>
      </c>
      <c r="AT17" s="68">
        <v>17</v>
      </c>
      <c r="AU17" s="68">
        <v>12</v>
      </c>
      <c r="AV17" s="68">
        <v>11</v>
      </c>
      <c r="AW17" s="68">
        <v>7</v>
      </c>
      <c r="AX17" s="68">
        <v>5</v>
      </c>
      <c r="AY17" s="68">
        <v>11</v>
      </c>
      <c r="AZ17" s="68">
        <v>11</v>
      </c>
      <c r="BA17" s="69">
        <v>9</v>
      </c>
      <c r="BB17" s="69">
        <v>7</v>
      </c>
      <c r="BC17" s="68">
        <v>13</v>
      </c>
      <c r="BD17" s="68">
        <v>12</v>
      </c>
      <c r="BE17" s="68">
        <v>11</v>
      </c>
      <c r="BF17" s="68">
        <v>9</v>
      </c>
      <c r="BG17" s="96">
        <v>18</v>
      </c>
      <c r="BH17" s="108">
        <v>8</v>
      </c>
      <c r="BI17" s="71">
        <v>12</v>
      </c>
      <c r="BJ17" s="71">
        <v>9</v>
      </c>
      <c r="BK17" s="71">
        <v>6</v>
      </c>
      <c r="BL17" s="71">
        <v>16</v>
      </c>
      <c r="BM17" s="71">
        <v>12</v>
      </c>
      <c r="BN17" s="71">
        <v>9</v>
      </c>
      <c r="BO17" s="71">
        <v>8</v>
      </c>
      <c r="BP17" s="71">
        <v>7</v>
      </c>
      <c r="BQ17" s="71">
        <v>7</v>
      </c>
      <c r="BR17" s="71">
        <v>5</v>
      </c>
      <c r="BS17" s="71">
        <v>10</v>
      </c>
      <c r="BT17" s="71">
        <v>8</v>
      </c>
      <c r="BU17" s="71">
        <v>4</v>
      </c>
      <c r="BV17" s="71">
        <v>6</v>
      </c>
      <c r="BW17" s="71">
        <v>11</v>
      </c>
      <c r="BX17" s="71">
        <v>10</v>
      </c>
      <c r="BY17" s="74">
        <v>5</v>
      </c>
      <c r="BZ17" s="74">
        <v>2</v>
      </c>
      <c r="CA17" s="74">
        <v>12</v>
      </c>
      <c r="CB17" s="74">
        <v>10</v>
      </c>
      <c r="CC17" s="74">
        <v>11</v>
      </c>
      <c r="CD17" s="74">
        <v>12</v>
      </c>
      <c r="CE17" s="74">
        <v>11</v>
      </c>
      <c r="CF17" s="74">
        <v>16</v>
      </c>
      <c r="CG17" s="74">
        <v>14</v>
      </c>
      <c r="CH17" s="74">
        <v>12</v>
      </c>
      <c r="CI17" s="74">
        <v>10</v>
      </c>
      <c r="CJ17" s="74">
        <v>12</v>
      </c>
      <c r="CK17" s="74">
        <v>7</v>
      </c>
      <c r="CL17" s="74">
        <v>10</v>
      </c>
      <c r="CM17" s="74">
        <v>11</v>
      </c>
      <c r="CN17" s="74">
        <v>6</v>
      </c>
      <c r="CO17" s="74">
        <v>11</v>
      </c>
      <c r="CP17" s="74">
        <v>8</v>
      </c>
      <c r="CQ17" s="74">
        <v>10</v>
      </c>
      <c r="CR17" s="74">
        <v>12</v>
      </c>
      <c r="CS17" s="74"/>
      <c r="CT17" s="74"/>
      <c r="CU17" s="74"/>
      <c r="CV17" s="74"/>
      <c r="CW17" s="75"/>
      <c r="CX17" s="76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8"/>
      <c r="FK17" s="57"/>
    </row>
    <row r="18" spans="1:169" s="58" customFormat="1" ht="15" customHeight="1">
      <c r="A18" s="36">
        <v>15</v>
      </c>
      <c r="B18" s="109" t="s">
        <v>84</v>
      </c>
      <c r="C18" s="60">
        <v>1</v>
      </c>
      <c r="D18" s="61">
        <v>1</v>
      </c>
      <c r="E18" s="61"/>
      <c r="F18" s="61">
        <v>2</v>
      </c>
      <c r="G18" s="61">
        <v>3</v>
      </c>
      <c r="H18" s="61">
        <v>1</v>
      </c>
      <c r="I18" s="61"/>
      <c r="J18" s="62"/>
      <c r="K18" s="62"/>
      <c r="L18" s="61">
        <v>3</v>
      </c>
      <c r="M18" s="61"/>
      <c r="N18" s="61">
        <v>1</v>
      </c>
      <c r="O18" s="61">
        <v>3</v>
      </c>
      <c r="P18" s="61">
        <v>1</v>
      </c>
      <c r="Q18" s="38"/>
      <c r="R18" s="61"/>
      <c r="S18" s="61">
        <v>3</v>
      </c>
      <c r="T18" s="61"/>
      <c r="U18" s="61"/>
      <c r="V18" s="61">
        <v>2</v>
      </c>
      <c r="W18" s="61">
        <v>1</v>
      </c>
      <c r="X18" s="61"/>
      <c r="Y18" s="61"/>
      <c r="Z18" s="63">
        <v>1</v>
      </c>
      <c r="AA18" s="63">
        <v>2</v>
      </c>
      <c r="AB18" s="63">
        <v>1</v>
      </c>
      <c r="AC18" s="64"/>
      <c r="AD18" s="43">
        <f t="shared" si="0"/>
        <v>15</v>
      </c>
      <c r="AE18" s="44"/>
      <c r="AF18" s="45"/>
      <c r="AG18" s="43">
        <f t="shared" si="1"/>
        <v>26</v>
      </c>
      <c r="AH18" s="44"/>
      <c r="AI18" s="45"/>
      <c r="AJ18" s="43">
        <f t="shared" si="2"/>
        <v>280</v>
      </c>
      <c r="AK18" s="45"/>
      <c r="AL18" s="46">
        <f t="shared" si="4"/>
        <v>10.76923076923077</v>
      </c>
      <c r="AM18" s="47"/>
      <c r="AN18" s="67" t="str">
        <f>(IF(SUM(Q$4:Q$30)=(SUM($C18:$AC18))," ","F"))</f>
        <v xml:space="preserve"> </v>
      </c>
      <c r="AO18" s="67" t="str">
        <f t="shared" si="3"/>
        <v xml:space="preserve"> </v>
      </c>
      <c r="AP18" s="68">
        <v>14</v>
      </c>
      <c r="AQ18" s="68">
        <v>8</v>
      </c>
      <c r="AR18" s="68">
        <v>9</v>
      </c>
      <c r="AS18" s="68">
        <v>10</v>
      </c>
      <c r="AT18" s="68">
        <v>6</v>
      </c>
      <c r="AU18" s="68">
        <v>9</v>
      </c>
      <c r="AV18" s="68">
        <v>11</v>
      </c>
      <c r="AW18" s="68">
        <v>13</v>
      </c>
      <c r="AX18" s="68">
        <v>11</v>
      </c>
      <c r="AY18" s="68">
        <v>9</v>
      </c>
      <c r="AZ18" s="69">
        <v>8</v>
      </c>
      <c r="BA18" s="69">
        <v>11</v>
      </c>
      <c r="BB18" s="69">
        <v>18</v>
      </c>
      <c r="BC18" s="68">
        <v>19</v>
      </c>
      <c r="BD18" s="68">
        <v>12</v>
      </c>
      <c r="BE18" s="69">
        <v>11</v>
      </c>
      <c r="BF18" s="69">
        <v>13</v>
      </c>
      <c r="BG18" s="87">
        <v>13</v>
      </c>
      <c r="BH18" s="110">
        <v>11</v>
      </c>
      <c r="BI18" s="74">
        <v>11</v>
      </c>
      <c r="BJ18" s="74">
        <v>11</v>
      </c>
      <c r="BK18" s="74">
        <v>6</v>
      </c>
      <c r="BL18" s="74">
        <v>9</v>
      </c>
      <c r="BM18" s="74">
        <v>9</v>
      </c>
      <c r="BN18" s="74">
        <v>13</v>
      </c>
      <c r="BO18" s="74">
        <v>5</v>
      </c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5"/>
      <c r="CX18" s="76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8"/>
      <c r="FK18" s="57"/>
    </row>
    <row r="19" spans="1:169" s="58" customFormat="1" ht="15" customHeight="1">
      <c r="A19" s="36">
        <v>15</v>
      </c>
      <c r="B19" s="109" t="s">
        <v>85</v>
      </c>
      <c r="C19" s="60">
        <v>3</v>
      </c>
      <c r="D19" s="61">
        <v>2</v>
      </c>
      <c r="E19" s="61">
        <v>2</v>
      </c>
      <c r="F19" s="61">
        <v>1</v>
      </c>
      <c r="G19" s="61">
        <v>2</v>
      </c>
      <c r="H19" s="61">
        <v>2</v>
      </c>
      <c r="I19" s="61"/>
      <c r="J19" s="62"/>
      <c r="K19" s="62"/>
      <c r="L19" s="61">
        <v>1</v>
      </c>
      <c r="M19" s="61">
        <v>2</v>
      </c>
      <c r="N19" s="61">
        <v>1</v>
      </c>
      <c r="O19" s="61">
        <v>2</v>
      </c>
      <c r="P19" s="61">
        <v>1</v>
      </c>
      <c r="Q19" s="61"/>
      <c r="R19" s="38"/>
      <c r="S19" s="61">
        <v>2</v>
      </c>
      <c r="T19" s="61">
        <v>2</v>
      </c>
      <c r="U19" s="61">
        <v>1</v>
      </c>
      <c r="V19" s="61"/>
      <c r="W19" s="61">
        <v>1</v>
      </c>
      <c r="X19" s="61">
        <v>2</v>
      </c>
      <c r="Y19" s="61">
        <v>1</v>
      </c>
      <c r="Z19" s="63">
        <v>2</v>
      </c>
      <c r="AA19" s="63">
        <v>1</v>
      </c>
      <c r="AB19" s="63"/>
      <c r="AC19" s="64"/>
      <c r="AD19" s="43">
        <f t="shared" si="0"/>
        <v>19</v>
      </c>
      <c r="AE19" s="44"/>
      <c r="AF19" s="45"/>
      <c r="AG19" s="43">
        <f t="shared" si="1"/>
        <v>31</v>
      </c>
      <c r="AH19" s="44"/>
      <c r="AI19" s="45"/>
      <c r="AJ19" s="43">
        <f t="shared" si="2"/>
        <v>337</v>
      </c>
      <c r="AK19" s="45"/>
      <c r="AL19" s="46">
        <f t="shared" si="4"/>
        <v>10.870967741935484</v>
      </c>
      <c r="AM19" s="47"/>
      <c r="AN19" s="67" t="str">
        <f>(IF(SUM(R$4:R$30)=(SUM($C19:$AC19))," ","F"))</f>
        <v xml:space="preserve"> </v>
      </c>
      <c r="AO19" s="67" t="str">
        <f t="shared" si="3"/>
        <v xml:space="preserve"> </v>
      </c>
      <c r="AP19" s="68">
        <v>9</v>
      </c>
      <c r="AQ19" s="68">
        <v>16</v>
      </c>
      <c r="AR19" s="68">
        <v>16</v>
      </c>
      <c r="AS19" s="68">
        <v>13</v>
      </c>
      <c r="AT19" s="68">
        <v>15</v>
      </c>
      <c r="AU19" s="68">
        <v>12</v>
      </c>
      <c r="AV19" s="68">
        <v>5</v>
      </c>
      <c r="AW19" s="68">
        <v>10</v>
      </c>
      <c r="AX19" s="68">
        <v>14</v>
      </c>
      <c r="AY19" s="68">
        <v>13</v>
      </c>
      <c r="AZ19" s="69">
        <v>13</v>
      </c>
      <c r="BA19" s="69">
        <v>14</v>
      </c>
      <c r="BB19" s="69">
        <v>8</v>
      </c>
      <c r="BC19" s="68">
        <v>8</v>
      </c>
      <c r="BD19" s="68">
        <v>15</v>
      </c>
      <c r="BE19" s="68">
        <v>8</v>
      </c>
      <c r="BF19" s="69">
        <v>8</v>
      </c>
      <c r="BG19" s="87">
        <v>8</v>
      </c>
      <c r="BH19" s="88">
        <v>10</v>
      </c>
      <c r="BI19" s="71">
        <v>13</v>
      </c>
      <c r="BJ19" s="71">
        <v>12</v>
      </c>
      <c r="BK19" s="71">
        <v>10</v>
      </c>
      <c r="BL19" s="71">
        <v>9</v>
      </c>
      <c r="BM19" s="71">
        <v>9</v>
      </c>
      <c r="BN19" s="74">
        <v>14</v>
      </c>
      <c r="BO19" s="74">
        <v>8</v>
      </c>
      <c r="BP19" s="74">
        <v>11</v>
      </c>
      <c r="BQ19" s="74">
        <v>13</v>
      </c>
      <c r="BR19" s="74">
        <v>9</v>
      </c>
      <c r="BS19" s="74">
        <v>5</v>
      </c>
      <c r="BT19" s="74">
        <v>9</v>
      </c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5"/>
      <c r="CX19" s="76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8"/>
      <c r="FK19" s="57"/>
    </row>
    <row r="20" spans="1:169" s="58" customFormat="1" ht="15" customHeight="1">
      <c r="A20" s="36">
        <v>10</v>
      </c>
      <c r="B20" s="109" t="s">
        <v>86</v>
      </c>
      <c r="C20" s="60">
        <v>7</v>
      </c>
      <c r="D20" s="61">
        <v>3</v>
      </c>
      <c r="E20" s="61">
        <v>3</v>
      </c>
      <c r="F20" s="61">
        <v>3</v>
      </c>
      <c r="G20" s="61">
        <v>6</v>
      </c>
      <c r="H20" s="61">
        <v>4</v>
      </c>
      <c r="I20" s="61">
        <v>2</v>
      </c>
      <c r="J20" s="62">
        <v>3</v>
      </c>
      <c r="K20" s="62"/>
      <c r="L20" s="61">
        <v>4</v>
      </c>
      <c r="M20" s="61">
        <v>4</v>
      </c>
      <c r="N20" s="61">
        <v>1</v>
      </c>
      <c r="O20" s="61">
        <v>4</v>
      </c>
      <c r="P20" s="61">
        <v>4</v>
      </c>
      <c r="Q20" s="61">
        <v>3</v>
      </c>
      <c r="R20" s="61">
        <v>2</v>
      </c>
      <c r="S20" s="38"/>
      <c r="T20" s="61">
        <v>2</v>
      </c>
      <c r="U20" s="61">
        <v>2</v>
      </c>
      <c r="V20" s="61">
        <v>3</v>
      </c>
      <c r="W20" s="61">
        <v>2</v>
      </c>
      <c r="X20" s="61">
        <v>4</v>
      </c>
      <c r="Y20" s="61">
        <v>2</v>
      </c>
      <c r="Z20" s="63">
        <v>5</v>
      </c>
      <c r="AA20" s="63">
        <v>3</v>
      </c>
      <c r="AB20" s="63">
        <v>2</v>
      </c>
      <c r="AC20" s="64"/>
      <c r="AD20" s="43">
        <f t="shared" si="0"/>
        <v>24</v>
      </c>
      <c r="AE20" s="44"/>
      <c r="AF20" s="45"/>
      <c r="AG20" s="43">
        <f t="shared" si="1"/>
        <v>78</v>
      </c>
      <c r="AH20" s="44"/>
      <c r="AI20" s="45"/>
      <c r="AJ20" s="43">
        <f t="shared" si="2"/>
        <v>789</v>
      </c>
      <c r="AK20" s="45"/>
      <c r="AL20" s="46">
        <f t="shared" si="4"/>
        <v>10.115384615384615</v>
      </c>
      <c r="AM20" s="47"/>
      <c r="AN20" s="67" t="str">
        <f>(IF(SUM(S$4:S$30)=(SUM($C20:$AC20))," ","F"))</f>
        <v xml:space="preserve"> </v>
      </c>
      <c r="AO20" s="67" t="str">
        <f t="shared" si="3"/>
        <v xml:space="preserve"> </v>
      </c>
      <c r="AP20" s="68">
        <v>12</v>
      </c>
      <c r="AQ20" s="68">
        <v>9</v>
      </c>
      <c r="AR20" s="68">
        <v>11</v>
      </c>
      <c r="AS20" s="68">
        <v>11</v>
      </c>
      <c r="AT20" s="68">
        <v>7</v>
      </c>
      <c r="AU20" s="68">
        <v>11</v>
      </c>
      <c r="AV20" s="68">
        <v>13</v>
      </c>
      <c r="AW20" s="68">
        <v>9</v>
      </c>
      <c r="AX20" s="68">
        <v>8</v>
      </c>
      <c r="AY20" s="68">
        <v>6</v>
      </c>
      <c r="AZ20" s="69">
        <v>8</v>
      </c>
      <c r="BA20" s="69">
        <v>7</v>
      </c>
      <c r="BB20" s="69">
        <v>4</v>
      </c>
      <c r="BC20" s="68">
        <v>5</v>
      </c>
      <c r="BD20" s="68">
        <v>9</v>
      </c>
      <c r="BE20" s="68">
        <v>8</v>
      </c>
      <c r="BF20" s="69">
        <v>13</v>
      </c>
      <c r="BG20" s="111">
        <v>10</v>
      </c>
      <c r="BH20" s="112">
        <v>14</v>
      </c>
      <c r="BI20" s="71">
        <v>9</v>
      </c>
      <c r="BJ20" s="71">
        <v>9</v>
      </c>
      <c r="BK20" s="71">
        <v>6</v>
      </c>
      <c r="BL20" s="71">
        <v>19</v>
      </c>
      <c r="BM20" s="71">
        <v>11</v>
      </c>
      <c r="BN20" s="71">
        <v>7</v>
      </c>
      <c r="BO20" s="71">
        <v>14</v>
      </c>
      <c r="BP20" s="71">
        <v>19</v>
      </c>
      <c r="BQ20" s="71">
        <v>14</v>
      </c>
      <c r="BR20" s="71">
        <v>6</v>
      </c>
      <c r="BS20" s="71">
        <v>10</v>
      </c>
      <c r="BT20" s="71">
        <v>16</v>
      </c>
      <c r="BU20" s="71">
        <v>19</v>
      </c>
      <c r="BV20" s="71">
        <v>14</v>
      </c>
      <c r="BW20" s="71">
        <v>19</v>
      </c>
      <c r="BX20" s="71">
        <v>16</v>
      </c>
      <c r="BY20" s="71">
        <v>12</v>
      </c>
      <c r="BZ20" s="71">
        <v>7</v>
      </c>
      <c r="CA20" s="71">
        <v>9</v>
      </c>
      <c r="CB20" s="71">
        <v>9</v>
      </c>
      <c r="CC20" s="71">
        <v>10</v>
      </c>
      <c r="CD20" s="71">
        <v>3</v>
      </c>
      <c r="CE20" s="71">
        <v>5</v>
      </c>
      <c r="CF20" s="71">
        <v>12</v>
      </c>
      <c r="CG20" s="71">
        <v>13</v>
      </c>
      <c r="CH20" s="71">
        <v>8</v>
      </c>
      <c r="CI20" s="71">
        <v>11</v>
      </c>
      <c r="CJ20" s="71">
        <v>13</v>
      </c>
      <c r="CK20" s="71">
        <v>6</v>
      </c>
      <c r="CL20" s="71">
        <v>6</v>
      </c>
      <c r="CM20" s="71">
        <v>11</v>
      </c>
      <c r="CN20" s="71">
        <v>8</v>
      </c>
      <c r="CO20" s="71">
        <v>16</v>
      </c>
      <c r="CP20" s="71">
        <v>9</v>
      </c>
      <c r="CQ20" s="71">
        <v>13</v>
      </c>
      <c r="CR20" s="74">
        <v>5</v>
      </c>
      <c r="CS20" s="74">
        <v>10</v>
      </c>
      <c r="CT20" s="74">
        <v>11</v>
      </c>
      <c r="CU20" s="74">
        <v>11</v>
      </c>
      <c r="CV20" s="74">
        <v>6</v>
      </c>
      <c r="CW20" s="75">
        <v>11</v>
      </c>
      <c r="CX20" s="76">
        <v>9</v>
      </c>
      <c r="CY20" s="77">
        <v>6</v>
      </c>
      <c r="CZ20" s="77">
        <v>6</v>
      </c>
      <c r="DA20" s="77">
        <v>4</v>
      </c>
      <c r="DB20" s="77">
        <v>15</v>
      </c>
      <c r="DC20" s="77">
        <v>10</v>
      </c>
      <c r="DD20" s="77">
        <v>9</v>
      </c>
      <c r="DE20" s="77">
        <v>11</v>
      </c>
      <c r="DF20" s="77">
        <v>11</v>
      </c>
      <c r="DG20" s="77">
        <v>9</v>
      </c>
      <c r="DH20" s="77">
        <v>6</v>
      </c>
      <c r="DI20" s="77">
        <v>8</v>
      </c>
      <c r="DJ20" s="77">
        <v>13</v>
      </c>
      <c r="DK20" s="77">
        <v>8</v>
      </c>
      <c r="DL20" s="77">
        <v>10</v>
      </c>
      <c r="DM20" s="77">
        <v>10</v>
      </c>
      <c r="DN20" s="77">
        <v>11</v>
      </c>
      <c r="DO20" s="77">
        <v>15</v>
      </c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8"/>
      <c r="FK20" s="113"/>
      <c r="FL20" s="114"/>
      <c r="FM20" s="114"/>
    </row>
    <row r="21" spans="1:169" s="58" customFormat="1" ht="15" customHeight="1">
      <c r="A21" s="36">
        <v>29</v>
      </c>
      <c r="B21" s="109" t="s">
        <v>87</v>
      </c>
      <c r="C21" s="60">
        <v>5</v>
      </c>
      <c r="D21" s="61">
        <v>2</v>
      </c>
      <c r="E21" s="61">
        <v>3</v>
      </c>
      <c r="F21" s="61">
        <v>4</v>
      </c>
      <c r="G21" s="61">
        <v>4</v>
      </c>
      <c r="H21" s="61">
        <v>1</v>
      </c>
      <c r="I21" s="61"/>
      <c r="J21" s="62"/>
      <c r="K21" s="62"/>
      <c r="L21" s="61">
        <v>4</v>
      </c>
      <c r="M21" s="61">
        <v>2</v>
      </c>
      <c r="N21" s="61">
        <v>1</v>
      </c>
      <c r="O21" s="61">
        <v>5</v>
      </c>
      <c r="P21" s="61">
        <v>3</v>
      </c>
      <c r="Q21" s="61"/>
      <c r="R21" s="61">
        <v>2</v>
      </c>
      <c r="S21" s="61">
        <v>2</v>
      </c>
      <c r="T21" s="38"/>
      <c r="U21" s="61">
        <v>2</v>
      </c>
      <c r="V21" s="61">
        <v>4</v>
      </c>
      <c r="W21" s="61">
        <v>1</v>
      </c>
      <c r="X21" s="61">
        <v>3</v>
      </c>
      <c r="Y21" s="61"/>
      <c r="Z21" s="63">
        <v>3</v>
      </c>
      <c r="AA21" s="63">
        <v>3</v>
      </c>
      <c r="AB21" s="63">
        <v>5</v>
      </c>
      <c r="AC21" s="64"/>
      <c r="AD21" s="43">
        <f t="shared" si="0"/>
        <v>20</v>
      </c>
      <c r="AE21" s="44"/>
      <c r="AF21" s="45"/>
      <c r="AG21" s="43">
        <f t="shared" si="1"/>
        <v>59</v>
      </c>
      <c r="AH21" s="44"/>
      <c r="AI21" s="45"/>
      <c r="AJ21" s="43">
        <f t="shared" ref="AJ21:AJ29" si="5">SUM($AP21:$FJ21)</f>
        <v>596</v>
      </c>
      <c r="AK21" s="45"/>
      <c r="AL21" s="46">
        <f t="shared" si="4"/>
        <v>10.101694915254237</v>
      </c>
      <c r="AM21" s="47"/>
      <c r="AN21" s="67" t="str">
        <f>(IF(SUM(T$4:T$30)=(SUM($C21:$AC21))," ","F"))</f>
        <v xml:space="preserve"> </v>
      </c>
      <c r="AO21" s="67" t="str">
        <f t="shared" si="3"/>
        <v xml:space="preserve"> </v>
      </c>
      <c r="AP21" s="68">
        <v>8</v>
      </c>
      <c r="AQ21" s="68">
        <v>9</v>
      </c>
      <c r="AR21" s="68">
        <v>10</v>
      </c>
      <c r="AS21" s="68">
        <v>12</v>
      </c>
      <c r="AT21" s="68">
        <v>8</v>
      </c>
      <c r="AU21" s="68">
        <v>10</v>
      </c>
      <c r="AV21" s="68">
        <v>10</v>
      </c>
      <c r="AW21" s="68">
        <v>8</v>
      </c>
      <c r="AX21" s="68">
        <v>8</v>
      </c>
      <c r="AY21" s="68">
        <v>8</v>
      </c>
      <c r="AZ21" s="68">
        <v>12</v>
      </c>
      <c r="BA21" s="69">
        <v>10</v>
      </c>
      <c r="BB21" s="69">
        <v>13</v>
      </c>
      <c r="BC21" s="68">
        <v>10</v>
      </c>
      <c r="BD21" s="68">
        <v>9</v>
      </c>
      <c r="BE21" s="68">
        <v>10</v>
      </c>
      <c r="BF21" s="68">
        <v>9</v>
      </c>
      <c r="BG21" s="111">
        <v>9</v>
      </c>
      <c r="BH21" s="112">
        <v>13</v>
      </c>
      <c r="BI21" s="71">
        <v>14</v>
      </c>
      <c r="BJ21" s="71">
        <v>9</v>
      </c>
      <c r="BK21" s="71">
        <v>7</v>
      </c>
      <c r="BL21" s="71">
        <v>6</v>
      </c>
      <c r="BM21" s="71">
        <v>7</v>
      </c>
      <c r="BN21" s="71">
        <v>7</v>
      </c>
      <c r="BO21" s="71">
        <v>9</v>
      </c>
      <c r="BP21" s="71">
        <v>21</v>
      </c>
      <c r="BQ21" s="71">
        <v>12</v>
      </c>
      <c r="BR21" s="71">
        <v>12</v>
      </c>
      <c r="BS21" s="71">
        <v>7</v>
      </c>
      <c r="BT21" s="71">
        <v>9</v>
      </c>
      <c r="BU21" s="71">
        <v>9</v>
      </c>
      <c r="BV21" s="71">
        <v>14</v>
      </c>
      <c r="BW21" s="71">
        <v>10</v>
      </c>
      <c r="BX21" s="71">
        <v>13</v>
      </c>
      <c r="BY21" s="71">
        <v>13</v>
      </c>
      <c r="BZ21" s="71">
        <v>6</v>
      </c>
      <c r="CA21" s="74">
        <v>7</v>
      </c>
      <c r="CB21" s="74">
        <v>5</v>
      </c>
      <c r="CC21" s="74">
        <v>7</v>
      </c>
      <c r="CD21" s="74">
        <v>10</v>
      </c>
      <c r="CE21" s="74">
        <v>4</v>
      </c>
      <c r="CF21" s="74">
        <v>11</v>
      </c>
      <c r="CG21" s="74">
        <v>13</v>
      </c>
      <c r="CH21" s="74">
        <v>17</v>
      </c>
      <c r="CI21" s="74">
        <v>12</v>
      </c>
      <c r="CJ21" s="74">
        <v>18</v>
      </c>
      <c r="CK21" s="74">
        <v>16</v>
      </c>
      <c r="CL21" s="74">
        <v>14</v>
      </c>
      <c r="CM21" s="74">
        <v>13</v>
      </c>
      <c r="CN21" s="74">
        <v>13</v>
      </c>
      <c r="CO21" s="74">
        <v>7</v>
      </c>
      <c r="CP21" s="74">
        <v>10</v>
      </c>
      <c r="CQ21" s="74">
        <v>10</v>
      </c>
      <c r="CR21" s="74">
        <v>8</v>
      </c>
      <c r="CS21" s="74">
        <v>6</v>
      </c>
      <c r="CT21" s="74">
        <v>8</v>
      </c>
      <c r="CU21" s="74">
        <v>10</v>
      </c>
      <c r="CV21" s="74">
        <v>6</v>
      </c>
      <c r="CW21" s="75"/>
      <c r="CX21" s="76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8"/>
      <c r="FK21" s="57"/>
    </row>
    <row r="22" spans="1:169" s="58" customFormat="1" ht="15" customHeight="1">
      <c r="A22" s="102">
        <v>41</v>
      </c>
      <c r="B22" s="109" t="s">
        <v>88</v>
      </c>
      <c r="C22" s="60">
        <v>2</v>
      </c>
      <c r="D22" s="61">
        <v>1</v>
      </c>
      <c r="E22" s="61">
        <v>4</v>
      </c>
      <c r="F22" s="61">
        <v>3</v>
      </c>
      <c r="G22" s="61">
        <v>3</v>
      </c>
      <c r="H22" s="61"/>
      <c r="I22" s="61"/>
      <c r="J22" s="62"/>
      <c r="K22" s="62"/>
      <c r="L22" s="61">
        <v>1</v>
      </c>
      <c r="M22" s="61">
        <v>1</v>
      </c>
      <c r="N22" s="61">
        <v>1</v>
      </c>
      <c r="O22" s="61">
        <v>2</v>
      </c>
      <c r="P22" s="61">
        <v>1</v>
      </c>
      <c r="Q22" s="61"/>
      <c r="R22" s="61">
        <v>1</v>
      </c>
      <c r="S22" s="61">
        <v>2</v>
      </c>
      <c r="T22" s="61">
        <v>2</v>
      </c>
      <c r="U22" s="38"/>
      <c r="V22" s="61"/>
      <c r="W22" s="61">
        <v>1</v>
      </c>
      <c r="X22" s="61">
        <v>1</v>
      </c>
      <c r="Y22" s="61"/>
      <c r="Z22" s="63">
        <v>3</v>
      </c>
      <c r="AA22" s="63">
        <v>1</v>
      </c>
      <c r="AB22" s="63">
        <v>1</v>
      </c>
      <c r="AC22" s="64"/>
      <c r="AD22" s="43">
        <f t="shared" si="0"/>
        <v>18</v>
      </c>
      <c r="AE22" s="44"/>
      <c r="AF22" s="45"/>
      <c r="AG22" s="43">
        <f t="shared" si="1"/>
        <v>31</v>
      </c>
      <c r="AH22" s="44"/>
      <c r="AI22" s="45"/>
      <c r="AJ22" s="43">
        <f t="shared" si="5"/>
        <v>327</v>
      </c>
      <c r="AK22" s="45"/>
      <c r="AL22" s="46">
        <f t="shared" si="4"/>
        <v>10.548387096774194</v>
      </c>
      <c r="AM22" s="47"/>
      <c r="AN22" s="67" t="str">
        <f>(IF(SUM(U$4:U$30)=(SUM($C22:$AC22))," ","F"))</f>
        <v xml:space="preserve"> </v>
      </c>
      <c r="AO22" s="67" t="str">
        <f t="shared" si="3"/>
        <v xml:space="preserve"> </v>
      </c>
      <c r="AP22" s="68">
        <v>9</v>
      </c>
      <c r="AQ22" s="68">
        <v>12</v>
      </c>
      <c r="AR22" s="68">
        <v>9</v>
      </c>
      <c r="AS22" s="68">
        <v>13</v>
      </c>
      <c r="AT22" s="68">
        <v>5</v>
      </c>
      <c r="AU22" s="68">
        <v>9</v>
      </c>
      <c r="AV22" s="68">
        <v>10</v>
      </c>
      <c r="AW22" s="68">
        <v>11</v>
      </c>
      <c r="AX22" s="68">
        <v>12</v>
      </c>
      <c r="AY22" s="68">
        <v>12</v>
      </c>
      <c r="AZ22" s="69">
        <v>14</v>
      </c>
      <c r="BA22" s="69">
        <v>8</v>
      </c>
      <c r="BB22" s="69">
        <v>7</v>
      </c>
      <c r="BC22" s="68">
        <v>15</v>
      </c>
      <c r="BD22" s="68">
        <v>12</v>
      </c>
      <c r="BE22" s="68">
        <v>11</v>
      </c>
      <c r="BF22" s="69">
        <v>6</v>
      </c>
      <c r="BG22" s="111">
        <v>11</v>
      </c>
      <c r="BH22" s="115">
        <v>12</v>
      </c>
      <c r="BI22" s="71">
        <v>13</v>
      </c>
      <c r="BJ22" s="71">
        <v>12</v>
      </c>
      <c r="BK22" s="71">
        <v>15</v>
      </c>
      <c r="BL22" s="71">
        <v>13</v>
      </c>
      <c r="BM22" s="74">
        <v>8</v>
      </c>
      <c r="BN22" s="74">
        <v>7</v>
      </c>
      <c r="BO22" s="74">
        <v>8</v>
      </c>
      <c r="BP22" s="74">
        <v>13</v>
      </c>
      <c r="BQ22" s="74">
        <v>11</v>
      </c>
      <c r="BR22" s="74">
        <v>10</v>
      </c>
      <c r="BS22" s="74">
        <v>12</v>
      </c>
      <c r="BT22" s="74">
        <v>7</v>
      </c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5"/>
      <c r="CX22" s="76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8"/>
      <c r="FK22" s="57"/>
    </row>
    <row r="23" spans="1:169" s="58" customFormat="1" ht="15" customHeight="1">
      <c r="A23" s="36">
        <v>14</v>
      </c>
      <c r="B23" s="116" t="s">
        <v>89</v>
      </c>
      <c r="C23" s="60">
        <v>2</v>
      </c>
      <c r="D23" s="61">
        <v>2</v>
      </c>
      <c r="E23" s="61">
        <v>1</v>
      </c>
      <c r="F23" s="61">
        <v>2</v>
      </c>
      <c r="G23" s="61">
        <v>4</v>
      </c>
      <c r="H23" s="61"/>
      <c r="I23" s="61"/>
      <c r="J23" s="62">
        <v>1</v>
      </c>
      <c r="K23" s="62"/>
      <c r="L23" s="61">
        <v>1</v>
      </c>
      <c r="M23" s="61"/>
      <c r="N23" s="61"/>
      <c r="O23" s="61">
        <v>2</v>
      </c>
      <c r="P23" s="61">
        <v>1</v>
      </c>
      <c r="Q23" s="61">
        <v>2</v>
      </c>
      <c r="R23" s="61"/>
      <c r="S23" s="61">
        <v>3</v>
      </c>
      <c r="T23" s="61">
        <v>4</v>
      </c>
      <c r="U23" s="61"/>
      <c r="V23" s="38"/>
      <c r="W23" s="61"/>
      <c r="X23" s="61">
        <v>1</v>
      </c>
      <c r="Y23" s="61"/>
      <c r="Z23" s="63">
        <v>3</v>
      </c>
      <c r="AA23" s="63">
        <v>3</v>
      </c>
      <c r="AB23" s="63"/>
      <c r="AC23" s="64"/>
      <c r="AD23" s="43">
        <f t="shared" si="0"/>
        <v>15</v>
      </c>
      <c r="AE23" s="44"/>
      <c r="AF23" s="45"/>
      <c r="AG23" s="43">
        <f t="shared" si="1"/>
        <v>32</v>
      </c>
      <c r="AH23" s="44"/>
      <c r="AI23" s="45"/>
      <c r="AJ23" s="43">
        <f t="shared" si="5"/>
        <v>347</v>
      </c>
      <c r="AK23" s="45"/>
      <c r="AL23" s="46">
        <f t="shared" si="4"/>
        <v>10.84375</v>
      </c>
      <c r="AM23" s="47"/>
      <c r="AN23" s="67" t="str">
        <f>(IF(SUM(V$4:V$30)=(SUM($C23:$AC23))," ","F"))</f>
        <v xml:space="preserve"> </v>
      </c>
      <c r="AO23" s="67" t="str">
        <f t="shared" si="3"/>
        <v xml:space="preserve"> </v>
      </c>
      <c r="AP23" s="68">
        <v>10</v>
      </c>
      <c r="AQ23" s="68">
        <v>4</v>
      </c>
      <c r="AR23" s="68">
        <v>9</v>
      </c>
      <c r="AS23" s="68">
        <v>13</v>
      </c>
      <c r="AT23" s="68">
        <v>13</v>
      </c>
      <c r="AU23" s="68">
        <v>7</v>
      </c>
      <c r="AV23" s="68">
        <v>13</v>
      </c>
      <c r="AW23" s="68">
        <v>12</v>
      </c>
      <c r="AX23" s="68">
        <v>14</v>
      </c>
      <c r="AY23" s="68">
        <v>13</v>
      </c>
      <c r="AZ23" s="68">
        <v>9</v>
      </c>
      <c r="BA23" s="69">
        <v>11</v>
      </c>
      <c r="BB23" s="69">
        <v>11</v>
      </c>
      <c r="BC23" s="68">
        <v>11</v>
      </c>
      <c r="BD23" s="68">
        <v>11</v>
      </c>
      <c r="BE23" s="68">
        <v>8</v>
      </c>
      <c r="BF23" s="68">
        <v>8</v>
      </c>
      <c r="BG23" s="96">
        <v>9</v>
      </c>
      <c r="BH23" s="73">
        <v>11</v>
      </c>
      <c r="BI23" s="74">
        <v>9</v>
      </c>
      <c r="BJ23" s="74">
        <v>10</v>
      </c>
      <c r="BK23" s="74">
        <v>12</v>
      </c>
      <c r="BL23" s="74">
        <v>14</v>
      </c>
      <c r="BM23" s="74">
        <v>12</v>
      </c>
      <c r="BN23" s="74">
        <v>15</v>
      </c>
      <c r="BO23" s="74">
        <v>13</v>
      </c>
      <c r="BP23" s="74">
        <v>10</v>
      </c>
      <c r="BQ23" s="74">
        <v>17</v>
      </c>
      <c r="BR23" s="74">
        <v>12</v>
      </c>
      <c r="BS23" s="74">
        <v>8</v>
      </c>
      <c r="BT23" s="74">
        <v>4</v>
      </c>
      <c r="BU23" s="74">
        <v>14</v>
      </c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5"/>
      <c r="CX23" s="76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8"/>
      <c r="FK23" s="57"/>
    </row>
    <row r="24" spans="1:169" s="58" customFormat="1" ht="15" customHeight="1">
      <c r="A24" s="36">
        <v>13</v>
      </c>
      <c r="B24" s="116" t="s">
        <v>90</v>
      </c>
      <c r="C24" s="60">
        <v>3</v>
      </c>
      <c r="D24" s="61">
        <v>2</v>
      </c>
      <c r="E24" s="61">
        <v>3</v>
      </c>
      <c r="F24" s="61">
        <v>2</v>
      </c>
      <c r="G24" s="61">
        <v>1</v>
      </c>
      <c r="H24" s="61">
        <v>3</v>
      </c>
      <c r="I24" s="61"/>
      <c r="J24" s="62">
        <v>1</v>
      </c>
      <c r="K24" s="62"/>
      <c r="L24" s="62"/>
      <c r="M24" s="62">
        <v>1</v>
      </c>
      <c r="N24" s="61"/>
      <c r="O24" s="61">
        <v>1</v>
      </c>
      <c r="P24" s="61">
        <v>3</v>
      </c>
      <c r="Q24" s="61">
        <v>1</v>
      </c>
      <c r="R24" s="61">
        <v>1</v>
      </c>
      <c r="S24" s="61">
        <v>2</v>
      </c>
      <c r="T24" s="61">
        <v>1</v>
      </c>
      <c r="U24" s="61">
        <v>1</v>
      </c>
      <c r="V24" s="61"/>
      <c r="W24" s="38"/>
      <c r="X24" s="61">
        <v>1</v>
      </c>
      <c r="Y24" s="61">
        <v>1</v>
      </c>
      <c r="Z24" s="63">
        <v>3</v>
      </c>
      <c r="AA24" s="63"/>
      <c r="AB24" s="63"/>
      <c r="AC24" s="64"/>
      <c r="AD24" s="43">
        <f t="shared" si="0"/>
        <v>18</v>
      </c>
      <c r="AE24" s="44"/>
      <c r="AF24" s="45"/>
      <c r="AG24" s="43">
        <f t="shared" si="1"/>
        <v>31</v>
      </c>
      <c r="AH24" s="44"/>
      <c r="AI24" s="45"/>
      <c r="AJ24" s="43">
        <f t="shared" si="5"/>
        <v>308</v>
      </c>
      <c r="AK24" s="45"/>
      <c r="AL24" s="46">
        <f t="shared" si="4"/>
        <v>9.935483870967742</v>
      </c>
      <c r="AM24" s="47"/>
      <c r="AN24" s="67" t="str">
        <f>(IF(SUM(W$4:W$30)=(SUM($C24:$AC24))," ","F"))</f>
        <v xml:space="preserve"> </v>
      </c>
      <c r="AO24" s="67" t="str">
        <f t="shared" si="3"/>
        <v xml:space="preserve"> </v>
      </c>
      <c r="AP24" s="68">
        <v>6</v>
      </c>
      <c r="AQ24" s="68">
        <v>10</v>
      </c>
      <c r="AR24" s="68">
        <v>10</v>
      </c>
      <c r="AS24" s="68">
        <v>10</v>
      </c>
      <c r="AT24" s="68">
        <v>13</v>
      </c>
      <c r="AU24" s="68">
        <v>7</v>
      </c>
      <c r="AV24" s="68">
        <v>12</v>
      </c>
      <c r="AW24" s="68">
        <v>5</v>
      </c>
      <c r="AX24" s="68">
        <v>6</v>
      </c>
      <c r="AY24" s="68">
        <v>15</v>
      </c>
      <c r="AZ24" s="68">
        <v>17</v>
      </c>
      <c r="BA24" s="69">
        <v>9</v>
      </c>
      <c r="BB24" s="69">
        <v>6</v>
      </c>
      <c r="BC24" s="68">
        <v>7</v>
      </c>
      <c r="BD24" s="68">
        <v>9</v>
      </c>
      <c r="BE24" s="68">
        <v>9</v>
      </c>
      <c r="BF24" s="89">
        <v>12</v>
      </c>
      <c r="BG24" s="100">
        <v>10</v>
      </c>
      <c r="BH24" s="117">
        <v>23</v>
      </c>
      <c r="BI24" s="74">
        <v>9</v>
      </c>
      <c r="BJ24" s="74">
        <v>6</v>
      </c>
      <c r="BK24" s="74">
        <v>11</v>
      </c>
      <c r="BL24" s="74">
        <v>8</v>
      </c>
      <c r="BM24" s="74">
        <v>6</v>
      </c>
      <c r="BN24" s="74">
        <v>9</v>
      </c>
      <c r="BO24" s="74">
        <v>12</v>
      </c>
      <c r="BP24" s="74">
        <v>13</v>
      </c>
      <c r="BQ24" s="74">
        <v>8</v>
      </c>
      <c r="BR24" s="74">
        <v>6</v>
      </c>
      <c r="BS24" s="74">
        <v>12</v>
      </c>
      <c r="BT24" s="74">
        <v>12</v>
      </c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5"/>
      <c r="CX24" s="76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8"/>
      <c r="FK24" s="57"/>
    </row>
    <row r="25" spans="1:169" s="58" customFormat="1" ht="15" customHeight="1">
      <c r="A25" s="36">
        <v>13</v>
      </c>
      <c r="B25" s="116" t="s">
        <v>91</v>
      </c>
      <c r="C25" s="60">
        <v>6</v>
      </c>
      <c r="D25" s="61">
        <v>2</v>
      </c>
      <c r="E25" s="61">
        <v>2</v>
      </c>
      <c r="F25" s="61">
        <v>2</v>
      </c>
      <c r="G25" s="61">
        <v>3</v>
      </c>
      <c r="H25" s="61">
        <v>3</v>
      </c>
      <c r="I25" s="61"/>
      <c r="J25" s="62"/>
      <c r="K25" s="62"/>
      <c r="L25" s="61">
        <v>1</v>
      </c>
      <c r="M25" s="61">
        <v>2</v>
      </c>
      <c r="N25" s="61"/>
      <c r="O25" s="61"/>
      <c r="P25" s="61">
        <v>5</v>
      </c>
      <c r="Q25" s="61"/>
      <c r="R25" s="61">
        <v>2</v>
      </c>
      <c r="S25" s="61">
        <v>4</v>
      </c>
      <c r="T25" s="61">
        <v>3</v>
      </c>
      <c r="U25" s="61">
        <v>1</v>
      </c>
      <c r="V25" s="61">
        <v>1</v>
      </c>
      <c r="W25" s="61">
        <v>1</v>
      </c>
      <c r="X25" s="38"/>
      <c r="Y25" s="61">
        <v>1</v>
      </c>
      <c r="Z25" s="63">
        <v>3</v>
      </c>
      <c r="AA25" s="63"/>
      <c r="AB25" s="63">
        <v>1</v>
      </c>
      <c r="AC25" s="64"/>
      <c r="AD25" s="43">
        <f t="shared" si="0"/>
        <v>18</v>
      </c>
      <c r="AE25" s="44"/>
      <c r="AF25" s="45"/>
      <c r="AG25" s="43">
        <f t="shared" si="1"/>
        <v>43</v>
      </c>
      <c r="AH25" s="44"/>
      <c r="AI25" s="45"/>
      <c r="AJ25" s="43">
        <f t="shared" si="5"/>
        <v>438</v>
      </c>
      <c r="AK25" s="45"/>
      <c r="AL25" s="46">
        <f>AJ25/AG25</f>
        <v>10.186046511627907</v>
      </c>
      <c r="AM25" s="47"/>
      <c r="AN25" s="67" t="str">
        <f>(IF(SUM(X$4:X$30)=(SUM($C25:$AC25))," ","F"))</f>
        <v xml:space="preserve"> </v>
      </c>
      <c r="AO25" s="67" t="str">
        <f t="shared" si="3"/>
        <v xml:space="preserve"> </v>
      </c>
      <c r="AP25" s="68">
        <v>11</v>
      </c>
      <c r="AQ25" s="68">
        <v>3</v>
      </c>
      <c r="AR25" s="68">
        <v>6</v>
      </c>
      <c r="AS25" s="68">
        <v>9</v>
      </c>
      <c r="AT25" s="68">
        <v>9</v>
      </c>
      <c r="AU25" s="68">
        <v>11</v>
      </c>
      <c r="AV25" s="68">
        <v>9</v>
      </c>
      <c r="AW25" s="68">
        <v>11</v>
      </c>
      <c r="AX25" s="68">
        <v>14</v>
      </c>
      <c r="AY25" s="68">
        <v>11</v>
      </c>
      <c r="AZ25" s="68">
        <v>8</v>
      </c>
      <c r="BA25" s="69">
        <v>10</v>
      </c>
      <c r="BB25" s="69">
        <v>12</v>
      </c>
      <c r="BC25" s="68">
        <v>9</v>
      </c>
      <c r="BD25" s="68">
        <v>8</v>
      </c>
      <c r="BE25" s="68">
        <v>17</v>
      </c>
      <c r="BF25" s="68">
        <v>12</v>
      </c>
      <c r="BG25" s="96">
        <v>14</v>
      </c>
      <c r="BH25" s="73">
        <v>13</v>
      </c>
      <c r="BI25" s="71">
        <v>16</v>
      </c>
      <c r="BJ25" s="71">
        <v>11</v>
      </c>
      <c r="BK25" s="71">
        <v>7</v>
      </c>
      <c r="BL25" s="71">
        <v>12</v>
      </c>
      <c r="BM25" s="71">
        <v>9</v>
      </c>
      <c r="BN25" s="74">
        <v>11</v>
      </c>
      <c r="BO25" s="74">
        <v>5</v>
      </c>
      <c r="BP25" s="74">
        <v>13</v>
      </c>
      <c r="BQ25" s="74">
        <v>8</v>
      </c>
      <c r="BR25" s="74">
        <v>5</v>
      </c>
      <c r="BS25" s="74">
        <v>11</v>
      </c>
      <c r="BT25" s="74">
        <v>6</v>
      </c>
      <c r="BU25" s="74">
        <v>11</v>
      </c>
      <c r="BV25" s="74">
        <v>9</v>
      </c>
      <c r="BW25" s="74">
        <v>13</v>
      </c>
      <c r="BX25" s="74">
        <v>5</v>
      </c>
      <c r="BY25" s="74">
        <v>8</v>
      </c>
      <c r="BZ25" s="74">
        <v>7</v>
      </c>
      <c r="CA25" s="74">
        <v>15</v>
      </c>
      <c r="CB25" s="74">
        <v>9</v>
      </c>
      <c r="CC25" s="74">
        <v>15</v>
      </c>
      <c r="CD25" s="74">
        <v>9</v>
      </c>
      <c r="CE25" s="74">
        <v>14</v>
      </c>
      <c r="CF25" s="74">
        <v>12</v>
      </c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5"/>
      <c r="CX25" s="76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8"/>
      <c r="FK25" s="57"/>
    </row>
    <row r="26" spans="1:169" s="58" customFormat="1" ht="15" customHeight="1">
      <c r="A26" s="36">
        <v>9</v>
      </c>
      <c r="B26" s="118" t="s">
        <v>92</v>
      </c>
      <c r="C26" s="119"/>
      <c r="D26" s="120"/>
      <c r="E26" s="120">
        <v>1</v>
      </c>
      <c r="F26" s="120"/>
      <c r="G26" s="120">
        <v>2</v>
      </c>
      <c r="H26" s="120"/>
      <c r="I26" s="120"/>
      <c r="J26" s="121"/>
      <c r="K26" s="121"/>
      <c r="L26" s="120">
        <v>1</v>
      </c>
      <c r="M26" s="120">
        <v>1</v>
      </c>
      <c r="N26" s="120"/>
      <c r="O26" s="120">
        <v>1</v>
      </c>
      <c r="P26" s="120"/>
      <c r="Q26" s="120"/>
      <c r="R26" s="120">
        <v>1</v>
      </c>
      <c r="S26" s="120">
        <v>2</v>
      </c>
      <c r="T26" s="120"/>
      <c r="U26" s="120"/>
      <c r="V26" s="120"/>
      <c r="W26" s="120">
        <v>1</v>
      </c>
      <c r="X26" s="120">
        <v>1</v>
      </c>
      <c r="Y26" s="122"/>
      <c r="Z26" s="123"/>
      <c r="AA26" s="123">
        <v>1</v>
      </c>
      <c r="AB26" s="124"/>
      <c r="AC26" s="64"/>
      <c r="AD26" s="43">
        <f t="shared" si="0"/>
        <v>10</v>
      </c>
      <c r="AE26" s="44"/>
      <c r="AF26" s="45"/>
      <c r="AG26" s="43">
        <f t="shared" si="1"/>
        <v>12</v>
      </c>
      <c r="AH26" s="44"/>
      <c r="AI26" s="45"/>
      <c r="AJ26" s="43">
        <f t="shared" si="5"/>
        <v>121</v>
      </c>
      <c r="AK26" s="45"/>
      <c r="AL26" s="65">
        <f t="shared" si="4"/>
        <v>10.083333333333334</v>
      </c>
      <c r="AM26" s="66"/>
      <c r="AN26" s="67" t="str">
        <f>(IF(SUM(Y$4:Y$30)=(SUM($C26:$AC26))," ","F"))</f>
        <v xml:space="preserve"> </v>
      </c>
      <c r="AO26" s="67" t="str">
        <f t="shared" si="3"/>
        <v xml:space="preserve"> </v>
      </c>
      <c r="AP26" s="68">
        <v>11</v>
      </c>
      <c r="AQ26" s="68">
        <v>12</v>
      </c>
      <c r="AR26" s="68">
        <v>6</v>
      </c>
      <c r="AS26" s="68">
        <v>16</v>
      </c>
      <c r="AT26" s="68">
        <v>14</v>
      </c>
      <c r="AU26" s="68">
        <v>5</v>
      </c>
      <c r="AV26" s="68">
        <v>15</v>
      </c>
      <c r="AW26" s="89">
        <v>9</v>
      </c>
      <c r="AX26" s="89">
        <v>12</v>
      </c>
      <c r="AY26" s="89">
        <v>12</v>
      </c>
      <c r="AZ26" s="90">
        <v>3</v>
      </c>
      <c r="BA26" s="90">
        <v>6</v>
      </c>
      <c r="BB26" s="90"/>
      <c r="BC26" s="89"/>
      <c r="BD26" s="89"/>
      <c r="BE26" s="89"/>
      <c r="BF26" s="90"/>
      <c r="BG26" s="100"/>
      <c r="BH26" s="125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5"/>
      <c r="CX26" s="76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8"/>
      <c r="FK26" s="57"/>
    </row>
    <row r="27" spans="1:169" s="58" customFormat="1" ht="15" customHeight="1">
      <c r="A27" s="126">
        <v>41</v>
      </c>
      <c r="B27" s="109" t="s">
        <v>93</v>
      </c>
      <c r="C27" s="119">
        <v>5</v>
      </c>
      <c r="D27" s="120">
        <v>2</v>
      </c>
      <c r="E27" s="120">
        <v>5</v>
      </c>
      <c r="F27" s="120">
        <v>2</v>
      </c>
      <c r="G27" s="120">
        <v>5</v>
      </c>
      <c r="H27" s="120">
        <v>3</v>
      </c>
      <c r="I27" s="120">
        <v>1</v>
      </c>
      <c r="J27" s="121"/>
      <c r="K27" s="121"/>
      <c r="L27" s="120">
        <v>7</v>
      </c>
      <c r="M27" s="120">
        <v>2</v>
      </c>
      <c r="N27" s="120"/>
      <c r="O27" s="120">
        <v>4</v>
      </c>
      <c r="P27" s="120">
        <v>5</v>
      </c>
      <c r="Q27" s="120">
        <v>1</v>
      </c>
      <c r="R27" s="120">
        <v>2</v>
      </c>
      <c r="S27" s="120">
        <v>5</v>
      </c>
      <c r="T27" s="120">
        <v>3</v>
      </c>
      <c r="U27" s="120">
        <v>3</v>
      </c>
      <c r="V27" s="120">
        <v>3</v>
      </c>
      <c r="W27" s="120">
        <v>3</v>
      </c>
      <c r="X27" s="120">
        <v>3</v>
      </c>
      <c r="Y27" s="121"/>
      <c r="Z27" s="127"/>
      <c r="AA27" s="123">
        <v>6</v>
      </c>
      <c r="AB27" s="124">
        <v>4</v>
      </c>
      <c r="AC27" s="128"/>
      <c r="AD27" s="43">
        <f t="shared" si="0"/>
        <v>21</v>
      </c>
      <c r="AE27" s="44"/>
      <c r="AF27" s="45"/>
      <c r="AG27" s="43">
        <f t="shared" si="1"/>
        <v>74</v>
      </c>
      <c r="AH27" s="44"/>
      <c r="AI27" s="45"/>
      <c r="AJ27" s="43">
        <f t="shared" si="5"/>
        <v>760</v>
      </c>
      <c r="AK27" s="45"/>
      <c r="AL27" s="65">
        <f t="shared" si="4"/>
        <v>10.27027027027027</v>
      </c>
      <c r="AM27" s="66"/>
      <c r="AN27" s="67" t="str">
        <f>(IF(SUM(Z$4:Z$30)=(SUM($C27:$AC27))," ","F"))</f>
        <v xml:space="preserve"> </v>
      </c>
      <c r="AO27" s="67" t="str">
        <f t="shared" si="3"/>
        <v xml:space="preserve"> </v>
      </c>
      <c r="AP27" s="68">
        <v>10</v>
      </c>
      <c r="AQ27" s="68">
        <v>7</v>
      </c>
      <c r="AR27" s="68">
        <v>11</v>
      </c>
      <c r="AS27" s="68">
        <v>13</v>
      </c>
      <c r="AT27" s="68">
        <v>15</v>
      </c>
      <c r="AU27" s="68">
        <v>13</v>
      </c>
      <c r="AV27" s="68">
        <v>9</v>
      </c>
      <c r="AW27" s="68">
        <v>10</v>
      </c>
      <c r="AX27" s="68">
        <v>14</v>
      </c>
      <c r="AY27" s="68">
        <v>7</v>
      </c>
      <c r="AZ27" s="69">
        <v>10</v>
      </c>
      <c r="BA27" s="69">
        <v>9</v>
      </c>
      <c r="BB27" s="69">
        <v>11</v>
      </c>
      <c r="BC27" s="68">
        <v>9</v>
      </c>
      <c r="BD27" s="68">
        <v>11</v>
      </c>
      <c r="BE27" s="68">
        <v>15</v>
      </c>
      <c r="BF27" s="69">
        <v>12</v>
      </c>
      <c r="BG27" s="96">
        <v>7</v>
      </c>
      <c r="BH27" s="88">
        <v>12</v>
      </c>
      <c r="BI27" s="71">
        <v>11</v>
      </c>
      <c r="BJ27" s="71">
        <v>12</v>
      </c>
      <c r="BK27" s="71">
        <v>14</v>
      </c>
      <c r="BL27" s="71">
        <v>10</v>
      </c>
      <c r="BM27" s="71">
        <v>9</v>
      </c>
      <c r="BN27" s="71">
        <v>9</v>
      </c>
      <c r="BO27" s="71">
        <v>10</v>
      </c>
      <c r="BP27" s="71">
        <v>11</v>
      </c>
      <c r="BQ27" s="71">
        <v>9</v>
      </c>
      <c r="BR27" s="71">
        <v>8</v>
      </c>
      <c r="BS27" s="71">
        <v>11</v>
      </c>
      <c r="BT27" s="71">
        <v>14</v>
      </c>
      <c r="BU27" s="71">
        <v>15</v>
      </c>
      <c r="BV27" s="71">
        <v>16</v>
      </c>
      <c r="BW27" s="71">
        <v>8</v>
      </c>
      <c r="BX27" s="71">
        <v>10</v>
      </c>
      <c r="BY27" s="71">
        <v>11</v>
      </c>
      <c r="BZ27" s="71">
        <v>11</v>
      </c>
      <c r="CA27" s="71">
        <v>17</v>
      </c>
      <c r="CB27" s="71">
        <v>10</v>
      </c>
      <c r="CC27" s="71">
        <v>13</v>
      </c>
      <c r="CD27" s="71">
        <v>9</v>
      </c>
      <c r="CE27" s="71">
        <v>8</v>
      </c>
      <c r="CF27" s="71">
        <v>8</v>
      </c>
      <c r="CG27" s="71">
        <v>10</v>
      </c>
      <c r="CH27" s="71">
        <v>8</v>
      </c>
      <c r="CI27" s="71">
        <v>7</v>
      </c>
      <c r="CJ27" s="71">
        <v>9</v>
      </c>
      <c r="CK27" s="71">
        <v>8</v>
      </c>
      <c r="CL27" s="71">
        <v>10</v>
      </c>
      <c r="CM27" s="71">
        <v>10</v>
      </c>
      <c r="CN27" s="74">
        <v>8</v>
      </c>
      <c r="CO27" s="74">
        <v>8</v>
      </c>
      <c r="CP27" s="74">
        <v>14</v>
      </c>
      <c r="CQ27" s="74">
        <v>8</v>
      </c>
      <c r="CR27" s="74">
        <v>11</v>
      </c>
      <c r="CS27" s="74">
        <v>11</v>
      </c>
      <c r="CT27" s="74">
        <v>11</v>
      </c>
      <c r="CU27" s="74">
        <v>8</v>
      </c>
      <c r="CV27" s="74">
        <v>9</v>
      </c>
      <c r="CW27" s="75">
        <v>12</v>
      </c>
      <c r="CX27" s="76">
        <v>14</v>
      </c>
      <c r="CY27" s="77">
        <v>7</v>
      </c>
      <c r="CZ27" s="77">
        <v>7</v>
      </c>
      <c r="DA27" s="77">
        <v>6</v>
      </c>
      <c r="DB27" s="77">
        <v>14</v>
      </c>
      <c r="DC27" s="77">
        <v>9</v>
      </c>
      <c r="DD27" s="77">
        <v>13</v>
      </c>
      <c r="DE27" s="77">
        <v>7</v>
      </c>
      <c r="DF27" s="77">
        <v>4</v>
      </c>
      <c r="DG27" s="77">
        <v>10</v>
      </c>
      <c r="DH27" s="77">
        <v>13</v>
      </c>
      <c r="DI27" s="77">
        <v>8</v>
      </c>
      <c r="DJ27" s="77">
        <v>9</v>
      </c>
      <c r="DK27" s="77">
        <v>8</v>
      </c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8"/>
      <c r="FK27" s="57"/>
    </row>
    <row r="28" spans="1:169" s="58" customFormat="1" ht="15" customHeight="1">
      <c r="A28" s="36">
        <v>20</v>
      </c>
      <c r="B28" s="109" t="s">
        <v>50</v>
      </c>
      <c r="C28" s="119">
        <v>2</v>
      </c>
      <c r="D28" s="120">
        <v>1</v>
      </c>
      <c r="E28" s="120">
        <v>2</v>
      </c>
      <c r="F28" s="120">
        <v>2</v>
      </c>
      <c r="G28" s="120">
        <v>4</v>
      </c>
      <c r="H28" s="120"/>
      <c r="I28" s="120"/>
      <c r="J28" s="121"/>
      <c r="K28" s="121"/>
      <c r="L28" s="120">
        <v>3</v>
      </c>
      <c r="M28" s="120"/>
      <c r="N28" s="120"/>
      <c r="O28" s="120">
        <v>7</v>
      </c>
      <c r="P28" s="120"/>
      <c r="Q28" s="120">
        <v>2</v>
      </c>
      <c r="R28" s="120">
        <v>1</v>
      </c>
      <c r="S28" s="120">
        <v>3</v>
      </c>
      <c r="T28" s="120">
        <v>3</v>
      </c>
      <c r="U28" s="120">
        <v>1</v>
      </c>
      <c r="V28" s="120">
        <v>3</v>
      </c>
      <c r="W28" s="120"/>
      <c r="X28" s="120"/>
      <c r="Y28" s="121">
        <v>1</v>
      </c>
      <c r="Z28" s="121">
        <v>6</v>
      </c>
      <c r="AA28" s="127"/>
      <c r="AB28" s="124">
        <v>1</v>
      </c>
      <c r="AC28" s="128"/>
      <c r="AD28" s="43">
        <f t="shared" si="0"/>
        <v>16</v>
      </c>
      <c r="AE28" s="44"/>
      <c r="AF28" s="45"/>
      <c r="AG28" s="43">
        <f t="shared" si="1"/>
        <v>42</v>
      </c>
      <c r="AH28" s="44"/>
      <c r="AI28" s="45"/>
      <c r="AJ28" s="43">
        <f t="shared" si="5"/>
        <v>422</v>
      </c>
      <c r="AK28" s="45"/>
      <c r="AL28" s="65">
        <f t="shared" si="4"/>
        <v>10.047619047619047</v>
      </c>
      <c r="AM28" s="66"/>
      <c r="AN28" s="67" t="str">
        <f>(IF(SUM(AA$4:AA$30)=(SUM($C28:$AC28))," ","F"))</f>
        <v xml:space="preserve"> </v>
      </c>
      <c r="AO28" s="67" t="str">
        <f t="shared" si="3"/>
        <v xml:space="preserve"> </v>
      </c>
      <c r="AP28" s="68">
        <v>10</v>
      </c>
      <c r="AQ28" s="68">
        <v>9</v>
      </c>
      <c r="AR28" s="68">
        <v>15</v>
      </c>
      <c r="AS28" s="68">
        <v>10</v>
      </c>
      <c r="AT28" s="68">
        <v>9</v>
      </c>
      <c r="AU28" s="68">
        <v>9</v>
      </c>
      <c r="AV28" s="68">
        <v>7</v>
      </c>
      <c r="AW28" s="68">
        <v>9</v>
      </c>
      <c r="AX28" s="68">
        <v>9</v>
      </c>
      <c r="AY28" s="68">
        <v>11</v>
      </c>
      <c r="AZ28" s="69">
        <v>12</v>
      </c>
      <c r="BA28" s="69">
        <v>14</v>
      </c>
      <c r="BB28" s="69">
        <v>9</v>
      </c>
      <c r="BC28" s="68">
        <v>11</v>
      </c>
      <c r="BD28" s="68">
        <v>10</v>
      </c>
      <c r="BE28" s="68">
        <v>14</v>
      </c>
      <c r="BF28" s="69">
        <v>11</v>
      </c>
      <c r="BG28" s="96">
        <v>13</v>
      </c>
      <c r="BH28" s="88">
        <v>7</v>
      </c>
      <c r="BI28" s="71">
        <v>10</v>
      </c>
      <c r="BJ28" s="71">
        <v>15</v>
      </c>
      <c r="BK28" s="71">
        <v>8</v>
      </c>
      <c r="BL28" s="71">
        <v>6</v>
      </c>
      <c r="BM28" s="71">
        <v>8</v>
      </c>
      <c r="BN28" s="71">
        <v>11</v>
      </c>
      <c r="BO28" s="74">
        <v>7</v>
      </c>
      <c r="BP28" s="74">
        <v>10</v>
      </c>
      <c r="BQ28" s="74">
        <v>7</v>
      </c>
      <c r="BR28" s="74">
        <v>11</v>
      </c>
      <c r="BS28" s="74">
        <v>7</v>
      </c>
      <c r="BT28" s="74">
        <v>15</v>
      </c>
      <c r="BU28" s="74">
        <v>15</v>
      </c>
      <c r="BV28" s="74">
        <v>12</v>
      </c>
      <c r="BW28" s="74">
        <v>9</v>
      </c>
      <c r="BX28" s="74">
        <v>6</v>
      </c>
      <c r="BY28" s="74">
        <v>12</v>
      </c>
      <c r="BZ28" s="74">
        <v>13</v>
      </c>
      <c r="CA28" s="74">
        <v>9</v>
      </c>
      <c r="CB28" s="74">
        <v>8</v>
      </c>
      <c r="CC28" s="74">
        <v>8</v>
      </c>
      <c r="CD28" s="74">
        <v>10</v>
      </c>
      <c r="CE28" s="74">
        <v>6</v>
      </c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5"/>
      <c r="CX28" s="76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8"/>
      <c r="FK28" s="57"/>
    </row>
    <row r="29" spans="1:169" s="58" customFormat="1" ht="15" customHeight="1">
      <c r="A29" s="36">
        <v>27</v>
      </c>
      <c r="B29" s="116" t="s">
        <v>94</v>
      </c>
      <c r="C29" s="119">
        <v>4</v>
      </c>
      <c r="D29" s="120"/>
      <c r="E29" s="120">
        <v>2</v>
      </c>
      <c r="F29" s="120">
        <v>3</v>
      </c>
      <c r="G29" s="120">
        <v>4</v>
      </c>
      <c r="H29" s="120"/>
      <c r="I29" s="120"/>
      <c r="J29" s="121"/>
      <c r="K29" s="121"/>
      <c r="L29" s="120">
        <v>3</v>
      </c>
      <c r="M29" s="120">
        <v>3</v>
      </c>
      <c r="N29" s="120"/>
      <c r="O29" s="120">
        <v>2</v>
      </c>
      <c r="P29" s="120"/>
      <c r="Q29" s="120">
        <v>1</v>
      </c>
      <c r="R29" s="120"/>
      <c r="S29" s="120">
        <v>2</v>
      </c>
      <c r="T29" s="120">
        <v>5</v>
      </c>
      <c r="U29" s="120">
        <v>1</v>
      </c>
      <c r="V29" s="120"/>
      <c r="W29" s="120"/>
      <c r="X29" s="120">
        <v>1</v>
      </c>
      <c r="Y29" s="120"/>
      <c r="Z29" s="124">
        <v>4</v>
      </c>
      <c r="AA29" s="124">
        <v>1</v>
      </c>
      <c r="AB29" s="127"/>
      <c r="AC29" s="128"/>
      <c r="AD29" s="43">
        <f t="shared" si="0"/>
        <v>14</v>
      </c>
      <c r="AE29" s="44"/>
      <c r="AF29" s="45"/>
      <c r="AG29" s="43">
        <f t="shared" si="1"/>
        <v>36</v>
      </c>
      <c r="AH29" s="44"/>
      <c r="AI29" s="45"/>
      <c r="AJ29" s="43">
        <f t="shared" si="5"/>
        <v>391</v>
      </c>
      <c r="AK29" s="45"/>
      <c r="AL29" s="46">
        <f t="shared" si="4"/>
        <v>10.861111111111111</v>
      </c>
      <c r="AM29" s="47"/>
      <c r="AN29" s="67" t="str">
        <f>(IF(SUM(AB$4:AB$30)=(SUM($C29:$AC29))," ","F"))</f>
        <v xml:space="preserve"> </v>
      </c>
      <c r="AO29" s="67" t="str">
        <f t="shared" si="3"/>
        <v xml:space="preserve"> </v>
      </c>
      <c r="AP29" s="68">
        <v>8</v>
      </c>
      <c r="AQ29" s="68">
        <v>7</v>
      </c>
      <c r="AR29" s="68">
        <v>16</v>
      </c>
      <c r="AS29" s="68">
        <v>14</v>
      </c>
      <c r="AT29" s="68">
        <v>10</v>
      </c>
      <c r="AU29" s="68">
        <v>14</v>
      </c>
      <c r="AV29" s="68">
        <v>12</v>
      </c>
      <c r="AW29" s="68">
        <v>12</v>
      </c>
      <c r="AX29" s="68">
        <v>14</v>
      </c>
      <c r="AY29" s="68">
        <v>9</v>
      </c>
      <c r="AZ29" s="69">
        <v>13</v>
      </c>
      <c r="BA29" s="69">
        <v>9</v>
      </c>
      <c r="BB29" s="69">
        <v>7</v>
      </c>
      <c r="BC29" s="68">
        <v>14</v>
      </c>
      <c r="BD29" s="68">
        <v>15</v>
      </c>
      <c r="BE29" s="68">
        <v>8</v>
      </c>
      <c r="BF29" s="69">
        <v>19</v>
      </c>
      <c r="BG29" s="96">
        <v>10</v>
      </c>
      <c r="BH29" s="110">
        <v>17</v>
      </c>
      <c r="BI29" s="71">
        <v>11</v>
      </c>
      <c r="BJ29" s="71">
        <v>9</v>
      </c>
      <c r="BK29" s="71">
        <v>11</v>
      </c>
      <c r="BL29" s="71">
        <v>8</v>
      </c>
      <c r="BM29" s="71">
        <v>11</v>
      </c>
      <c r="BN29" s="71">
        <v>7</v>
      </c>
      <c r="BO29" s="71">
        <v>8</v>
      </c>
      <c r="BP29" s="71">
        <v>9</v>
      </c>
      <c r="BQ29" s="74">
        <v>8</v>
      </c>
      <c r="BR29" s="74">
        <v>18</v>
      </c>
      <c r="BS29" s="74">
        <v>8</v>
      </c>
      <c r="BT29" s="74">
        <v>12</v>
      </c>
      <c r="BU29" s="74">
        <v>10</v>
      </c>
      <c r="BV29" s="74">
        <v>10</v>
      </c>
      <c r="BW29" s="74">
        <v>10</v>
      </c>
      <c r="BX29" s="74">
        <v>5</v>
      </c>
      <c r="BY29" s="74">
        <v>8</v>
      </c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5"/>
      <c r="CX29" s="76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8"/>
      <c r="FK29" s="57"/>
    </row>
    <row r="30" spans="1:169" s="58" customFormat="1" ht="15" customHeight="1">
      <c r="A30" s="129"/>
      <c r="B30" s="130"/>
      <c r="C30" s="131"/>
      <c r="D30" s="132"/>
      <c r="E30" s="132"/>
      <c r="F30" s="132"/>
      <c r="G30" s="132"/>
      <c r="H30" s="132"/>
      <c r="I30" s="132"/>
      <c r="J30" s="133"/>
      <c r="K30" s="133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4"/>
      <c r="AA30" s="134"/>
      <c r="AB30" s="134"/>
      <c r="AC30" s="135"/>
      <c r="AD30" s="136"/>
      <c r="AE30" s="137"/>
      <c r="AF30" s="138"/>
      <c r="AG30" s="136"/>
      <c r="AH30" s="137"/>
      <c r="AI30" s="138"/>
      <c r="AJ30" s="136"/>
      <c r="AK30" s="138"/>
      <c r="AL30" s="139"/>
      <c r="AM30" s="140"/>
      <c r="AN30" s="141" t="str">
        <f>(IF(SUM(AC$4:AC$30)=(SUM($C30:$AC30))," ","F"))</f>
        <v xml:space="preserve"> </v>
      </c>
      <c r="AO30" s="141" t="str">
        <f>(IF(SUM(C30:AC30)=(COUNTA(AP30:CW30))," ","F"))</f>
        <v xml:space="preserve"> </v>
      </c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90"/>
      <c r="BB30" s="90"/>
      <c r="BC30" s="89"/>
      <c r="BD30" s="89"/>
      <c r="BE30" s="89"/>
      <c r="BF30" s="89"/>
      <c r="BG30" s="100"/>
      <c r="BH30" s="117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5"/>
      <c r="CX30" s="76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8"/>
      <c r="FK30" s="57"/>
    </row>
    <row r="31" spans="1:169" s="58" customFormat="1" ht="15.75" customHeight="1">
      <c r="A31" s="142">
        <f>COUNTA(B4:B30)</f>
        <v>26</v>
      </c>
      <c r="B31" s="143" t="s">
        <v>95</v>
      </c>
      <c r="C31" s="114"/>
      <c r="D31" s="14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45"/>
      <c r="Z31" s="145"/>
      <c r="AA31" s="145"/>
      <c r="AB31" s="145"/>
      <c r="AC31" s="145"/>
      <c r="AD31" s="146"/>
      <c r="AE31" s="146"/>
      <c r="AF31" s="142" t="s">
        <v>96</v>
      </c>
      <c r="AG31" s="147">
        <f>(SUM(AG4:AI30))/2</f>
        <v>543</v>
      </c>
      <c r="AH31" s="147"/>
      <c r="AI31" s="147"/>
      <c r="AJ31" s="143" t="s">
        <v>97</v>
      </c>
      <c r="AK31" s="148"/>
      <c r="AL31" s="149"/>
      <c r="AM31" s="149"/>
      <c r="AN31" s="148"/>
      <c r="AO31" s="142" t="s">
        <v>98</v>
      </c>
      <c r="AP31" s="150">
        <f>(COUNTA(AP4:FR30))/2</f>
        <v>543</v>
      </c>
      <c r="AQ31" s="150"/>
      <c r="AR31" s="148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</row>
    <row r="32" spans="1:169">
      <c r="AB32" s="12"/>
      <c r="AC32" s="12"/>
      <c r="AD32" s="12"/>
      <c r="AF32" s="151"/>
      <c r="AG32" s="151"/>
      <c r="AH32" s="151"/>
      <c r="AI32" s="151"/>
      <c r="AJ32" s="152"/>
      <c r="AK32" s="152"/>
      <c r="AL32" s="153"/>
      <c r="AM32" s="153"/>
      <c r="AN32" s="152"/>
      <c r="AO32" s="142" t="s">
        <v>99</v>
      </c>
      <c r="AP32" s="150">
        <f>SUM(AP4:FU30)</f>
        <v>11161</v>
      </c>
      <c r="AQ32" s="150"/>
      <c r="AR32" s="152"/>
      <c r="CE32" s="13"/>
      <c r="CF32" s="13"/>
      <c r="CG32" s="13"/>
      <c r="CH32" s="13"/>
      <c r="CI32" s="13"/>
      <c r="CJ32" s="13"/>
      <c r="CK32" s="13"/>
    </row>
    <row r="33" spans="23:89">
      <c r="Y33" s="13"/>
      <c r="Z33" s="13"/>
      <c r="AA33" s="13"/>
      <c r="AJ33" s="12"/>
      <c r="AK33" s="154"/>
      <c r="AL33" s="154"/>
      <c r="AM33" s="12"/>
      <c r="AN33" s="12"/>
      <c r="CJ33" s="13"/>
      <c r="CK33" s="13"/>
    </row>
    <row r="34" spans="23:89">
      <c r="X34" s="13"/>
      <c r="Y34" s="13"/>
      <c r="Z34" s="13"/>
      <c r="AA34" s="13"/>
      <c r="AH34" s="12"/>
      <c r="AI34" s="154"/>
      <c r="AJ34" s="154"/>
      <c r="AK34" s="12"/>
      <c r="AM34" s="12"/>
      <c r="AN34" s="12"/>
      <c r="CH34" s="13"/>
      <c r="CI34" s="13"/>
      <c r="CJ34" s="13"/>
      <c r="CK34" s="13"/>
    </row>
    <row r="35" spans="23:89">
      <c r="X35" s="13"/>
      <c r="Y35" s="13"/>
      <c r="Z35" s="13"/>
      <c r="AA35" s="13"/>
      <c r="AH35" s="12"/>
      <c r="AI35" s="154"/>
      <c r="AJ35" s="154"/>
      <c r="AK35" s="12"/>
      <c r="AM35" s="12"/>
      <c r="AN35" s="12"/>
      <c r="CH35" s="13"/>
      <c r="CI35" s="13"/>
      <c r="CJ35" s="13"/>
      <c r="CK35" s="13"/>
    </row>
    <row r="36" spans="23:89">
      <c r="W36" s="13"/>
      <c r="X36" s="13"/>
      <c r="Y36" s="13"/>
      <c r="Z36" s="13"/>
      <c r="AA36" s="13"/>
      <c r="AG36" s="12"/>
      <c r="AH36" s="154"/>
      <c r="AI36" s="154"/>
      <c r="AJ36" s="12"/>
      <c r="AK36" s="12"/>
      <c r="AM36" s="12"/>
      <c r="AN36" s="12"/>
      <c r="CG36" s="13"/>
      <c r="CH36" s="13"/>
      <c r="CI36" s="13"/>
      <c r="CJ36" s="13"/>
      <c r="CK36" s="13"/>
    </row>
    <row r="37" spans="23:89">
      <c r="W37" s="13"/>
      <c r="X37" s="13"/>
      <c r="Y37" s="13"/>
      <c r="Z37" s="13"/>
      <c r="AA37" s="13"/>
      <c r="AG37" s="12"/>
      <c r="AH37" s="154"/>
      <c r="AI37" s="154"/>
      <c r="AJ37" s="12"/>
      <c r="AK37" s="12"/>
      <c r="AM37" s="12"/>
      <c r="AN37" s="12"/>
      <c r="CG37" s="13"/>
      <c r="CH37" s="13"/>
      <c r="CI37" s="13"/>
      <c r="CJ37" s="13"/>
      <c r="CK37" s="13"/>
    </row>
    <row r="38" spans="23:89">
      <c r="X38" s="13"/>
      <c r="Y38" s="13"/>
      <c r="Z38" s="13"/>
      <c r="AA38" s="13"/>
      <c r="AH38" s="12"/>
      <c r="AI38" s="154"/>
      <c r="AJ38" s="154"/>
      <c r="AK38" s="12"/>
      <c r="AM38" s="12"/>
      <c r="AN38" s="12"/>
      <c r="CH38" s="13"/>
      <c r="CI38" s="13"/>
      <c r="CJ38" s="13"/>
      <c r="CK38" s="13"/>
    </row>
    <row r="39" spans="23:89">
      <c r="X39" s="13"/>
      <c r="Y39" s="13"/>
      <c r="Z39" s="13"/>
      <c r="AA39" s="13"/>
      <c r="AH39" s="12"/>
      <c r="AI39" s="154"/>
      <c r="AJ39" s="154"/>
      <c r="AK39" s="12"/>
      <c r="AM39" s="12"/>
      <c r="AN39" s="12"/>
      <c r="CH39" s="13"/>
      <c r="CI39" s="13"/>
      <c r="CJ39" s="13"/>
      <c r="CK39" s="13"/>
    </row>
    <row r="40" spans="23:89">
      <c r="Z40" s="13"/>
      <c r="AA40" s="13"/>
      <c r="AJ40" s="12"/>
      <c r="AK40" s="154"/>
      <c r="AL40" s="154"/>
      <c r="AM40" s="12"/>
      <c r="AN40" s="12"/>
      <c r="CJ40" s="13"/>
      <c r="CK40" s="13"/>
    </row>
    <row r="41" spans="23:89">
      <c r="Z41" s="13"/>
      <c r="AA41" s="13"/>
      <c r="AJ41" s="12"/>
      <c r="AK41" s="154"/>
      <c r="AL41" s="154"/>
      <c r="AM41" s="12"/>
      <c r="AN41" s="12"/>
      <c r="CJ41" s="13"/>
      <c r="CK41" s="13"/>
    </row>
  </sheetData>
  <mergeCells count="116">
    <mergeCell ref="AG31:AI31"/>
    <mergeCell ref="AP31:AQ31"/>
    <mergeCell ref="AP32:AQ32"/>
    <mergeCell ref="AD29:AF29"/>
    <mergeCell ref="AG29:AI29"/>
    <mergeCell ref="AJ29:AK29"/>
    <mergeCell ref="AL29:AM29"/>
    <mergeCell ref="AD30:AF30"/>
    <mergeCell ref="AG30:AI30"/>
    <mergeCell ref="AJ30:AK30"/>
    <mergeCell ref="AL30:AM30"/>
    <mergeCell ref="AD27:AF27"/>
    <mergeCell ref="AG27:AI27"/>
    <mergeCell ref="AJ27:AK27"/>
    <mergeCell ref="AL27:AM27"/>
    <mergeCell ref="AD28:AF28"/>
    <mergeCell ref="AG28:AI28"/>
    <mergeCell ref="AJ28:AK28"/>
    <mergeCell ref="AL28:AM28"/>
    <mergeCell ref="AD25:AF25"/>
    <mergeCell ref="AG25:AI25"/>
    <mergeCell ref="AJ25:AK25"/>
    <mergeCell ref="AL25:AM25"/>
    <mergeCell ref="AD26:AF26"/>
    <mergeCell ref="AG26:AI26"/>
    <mergeCell ref="AJ26:AK26"/>
    <mergeCell ref="AL26:AM26"/>
    <mergeCell ref="AD23:AF23"/>
    <mergeCell ref="AG23:AI23"/>
    <mergeCell ref="AJ23:AK23"/>
    <mergeCell ref="AL23:AM23"/>
    <mergeCell ref="AD24:AF24"/>
    <mergeCell ref="AG24:AI24"/>
    <mergeCell ref="AJ24:AK24"/>
    <mergeCell ref="AL24:AM24"/>
    <mergeCell ref="AD21:AF21"/>
    <mergeCell ref="AG21:AI21"/>
    <mergeCell ref="AJ21:AK21"/>
    <mergeCell ref="AL21:AM21"/>
    <mergeCell ref="AD22:AF22"/>
    <mergeCell ref="AG22:AI22"/>
    <mergeCell ref="AJ22:AK22"/>
    <mergeCell ref="AL22:AM22"/>
    <mergeCell ref="AD19:AF19"/>
    <mergeCell ref="AG19:AI19"/>
    <mergeCell ref="AJ19:AK19"/>
    <mergeCell ref="AL19:AM19"/>
    <mergeCell ref="AD20:AF20"/>
    <mergeCell ref="AG20:AI20"/>
    <mergeCell ref="AJ20:AK20"/>
    <mergeCell ref="AL20:AM20"/>
    <mergeCell ref="AD17:AF17"/>
    <mergeCell ref="AG17:AI17"/>
    <mergeCell ref="AJ17:AK17"/>
    <mergeCell ref="AL17:AM17"/>
    <mergeCell ref="AD18:AF18"/>
    <mergeCell ref="AG18:AI18"/>
    <mergeCell ref="AJ18:AK18"/>
    <mergeCell ref="AL18:AM18"/>
    <mergeCell ref="AD15:AF15"/>
    <mergeCell ref="AG15:AI15"/>
    <mergeCell ref="AJ15:AK15"/>
    <mergeCell ref="AL15:AM15"/>
    <mergeCell ref="AD16:AF16"/>
    <mergeCell ref="AG16:AI16"/>
    <mergeCell ref="AJ16:AK16"/>
    <mergeCell ref="AL16:AM16"/>
    <mergeCell ref="AD13:AF13"/>
    <mergeCell ref="AG13:AI13"/>
    <mergeCell ref="AJ13:AK13"/>
    <mergeCell ref="AL13:AM13"/>
    <mergeCell ref="AD14:AF14"/>
    <mergeCell ref="AG14:AI14"/>
    <mergeCell ref="AJ14:AK14"/>
    <mergeCell ref="AL14:AM14"/>
    <mergeCell ref="AD11:AF11"/>
    <mergeCell ref="AG11:AI11"/>
    <mergeCell ref="AJ11:AK11"/>
    <mergeCell ref="AL11:AM11"/>
    <mergeCell ref="AD12:AF12"/>
    <mergeCell ref="AG12:AI12"/>
    <mergeCell ref="AJ12:AK12"/>
    <mergeCell ref="AL12:AM12"/>
    <mergeCell ref="AD9:AF9"/>
    <mergeCell ref="AG9:AI9"/>
    <mergeCell ref="AJ9:AK9"/>
    <mergeCell ref="AL9:AM9"/>
    <mergeCell ref="AD10:AF10"/>
    <mergeCell ref="AG10:AI10"/>
    <mergeCell ref="AJ10:AK10"/>
    <mergeCell ref="AL10:AM10"/>
    <mergeCell ref="AD7:AF7"/>
    <mergeCell ref="AG7:AI7"/>
    <mergeCell ref="AJ7:AK7"/>
    <mergeCell ref="AL7:AM7"/>
    <mergeCell ref="AD8:AF8"/>
    <mergeCell ref="AG8:AI8"/>
    <mergeCell ref="AJ8:AK8"/>
    <mergeCell ref="AL8:AM8"/>
    <mergeCell ref="AD5:AF5"/>
    <mergeCell ref="AG5:AI5"/>
    <mergeCell ref="AJ5:AK5"/>
    <mergeCell ref="AL5:AM5"/>
    <mergeCell ref="AD6:AF6"/>
    <mergeCell ref="AG6:AI6"/>
    <mergeCell ref="AJ6:AK6"/>
    <mergeCell ref="AL6:AM6"/>
    <mergeCell ref="A1:AM1"/>
    <mergeCell ref="AQ1:AR1"/>
    <mergeCell ref="AS1:AT1"/>
    <mergeCell ref="Q2:T2"/>
    <mergeCell ref="AN2:AO2"/>
    <mergeCell ref="AD4:AF4"/>
    <mergeCell ref="AG4:AI4"/>
    <mergeCell ref="AJ4:AK4"/>
    <mergeCell ref="AL4:AM4"/>
  </mergeCells>
  <conditionalFormatting sqref="AD30:AF30">
    <cfRule type="cellIs" priority="13" stopIfTrue="1" operator="lessThan">
      <formula>8</formula>
    </cfRule>
  </conditionalFormatting>
  <conditionalFormatting sqref="AG31 AN2">
    <cfRule type="cellIs" dxfId="64" priority="14" stopIfTrue="1" operator="notEqual">
      <formula>$AP$31</formula>
    </cfRule>
  </conditionalFormatting>
  <conditionalFormatting sqref="AL18:AM27 AL4:AM16 AL29:AM30">
    <cfRule type="cellIs" dxfId="63" priority="12" operator="greaterThan">
      <formula>10</formula>
    </cfRule>
  </conditionalFormatting>
  <conditionalFormatting sqref="AP4:FJ16 AP18:FJ27 AP29:FJ30">
    <cfRule type="cellIs" dxfId="62" priority="11" operator="greaterThan">
      <formula>10</formula>
    </cfRule>
  </conditionalFormatting>
  <conditionalFormatting sqref="AN2">
    <cfRule type="cellIs" dxfId="61" priority="10" stopIfTrue="1" operator="notEqual">
      <formula>$AP$31</formula>
    </cfRule>
  </conditionalFormatting>
  <conditionalFormatting sqref="FM20">
    <cfRule type="cellIs" dxfId="60" priority="9" operator="greaterThan">
      <formula>10</formula>
    </cfRule>
  </conditionalFormatting>
  <conditionalFormatting sqref="AL17:AM17">
    <cfRule type="cellIs" dxfId="59" priority="8" operator="greaterThan">
      <formula>10</formula>
    </cfRule>
  </conditionalFormatting>
  <conditionalFormatting sqref="AP17:FJ17">
    <cfRule type="cellIs" dxfId="58" priority="7" operator="greaterThan">
      <formula>10</formula>
    </cfRule>
  </conditionalFormatting>
  <conditionalFormatting sqref="AG4:AI27 AG29:AI29">
    <cfRule type="cellIs" dxfId="57" priority="6" operator="greaterThan">
      <formula>17</formula>
    </cfRule>
  </conditionalFormatting>
  <conditionalFormatting sqref="C4:AC30">
    <cfRule type="cellIs" dxfId="56" priority="5" stopIfTrue="1" operator="greaterThan">
      <formula>4</formula>
    </cfRule>
  </conditionalFormatting>
  <conditionalFormatting sqref="C4:AC30">
    <cfRule type="cellIs" dxfId="55" priority="4" operator="greaterThan">
      <formula>4</formula>
    </cfRule>
  </conditionalFormatting>
  <conditionalFormatting sqref="AL28:AM28">
    <cfRule type="cellIs" dxfId="54" priority="3" operator="greaterThan">
      <formula>10</formula>
    </cfRule>
  </conditionalFormatting>
  <conditionalFormatting sqref="AP28:FJ28">
    <cfRule type="cellIs" dxfId="53" priority="2" operator="greaterThan">
      <formula>10</formula>
    </cfRule>
  </conditionalFormatting>
  <conditionalFormatting sqref="AG28:AI28">
    <cfRule type="cellIs" dxfId="52" priority="1" operator="greaterThan">
      <formula>17</formula>
    </cfRule>
  </conditionalFormatting>
  <printOptions horizontalCentered="1"/>
  <pageMargins left="0.39370078740157483" right="0.39370078740157483" top="0.47244094488188981" bottom="0" header="0.23622047244094491" footer="0.15748031496062992"/>
  <pageSetup paperSize="9" scale="92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2E70-54C4-44AA-AFC0-0D5713460452}">
  <dimension ref="A1:AE102"/>
  <sheetViews>
    <sheetView tabSelected="1" workbookViewId="0">
      <pane ySplit="3" topLeftCell="A4" activePane="bottomLeft" state="frozen"/>
      <selection activeCell="AQ1" sqref="AQ1:AR1"/>
      <selection pane="bottomLeft" sqref="A1:E1"/>
    </sheetView>
  </sheetViews>
  <sheetFormatPr defaultRowHeight="14.25"/>
  <cols>
    <col min="1" max="1" width="10.7109375" style="222" bestFit="1" customWidth="1"/>
    <col min="2" max="2" width="21.140625" style="157" customWidth="1"/>
    <col min="3" max="5" width="16.7109375" style="222" customWidth="1"/>
    <col min="6" max="6" width="3.42578125" style="157" customWidth="1"/>
    <col min="7" max="7" width="6.85546875" style="230" customWidth="1"/>
    <col min="8" max="8" width="20.7109375" style="157" customWidth="1"/>
    <col min="9" max="9" width="2.5703125" style="157" customWidth="1"/>
    <col min="10" max="10" width="20.7109375" style="222" customWidth="1"/>
    <col min="11" max="14" width="2.7109375" style="222" customWidth="1"/>
    <col min="15" max="15" width="4.42578125" style="157" customWidth="1"/>
    <col min="16" max="16384" width="9.140625" style="157"/>
  </cols>
  <sheetData>
    <row r="1" spans="1:31" ht="27" customHeight="1">
      <c r="A1" s="155" t="str">
        <f>'Competitie 2025'!A1:AM1</f>
        <v>TUSSENSTAND COMPETITIE LIBRE + BANDSTOTEN 2025</v>
      </c>
      <c r="B1" s="155"/>
      <c r="C1" s="155"/>
      <c r="D1" s="155"/>
      <c r="E1" s="155"/>
      <c r="F1" s="156"/>
      <c r="G1" s="155"/>
      <c r="H1" s="155"/>
      <c r="I1" s="155"/>
      <c r="J1" s="155"/>
      <c r="K1" s="155"/>
      <c r="L1" s="155"/>
      <c r="M1" s="155"/>
      <c r="N1" s="155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</row>
    <row r="2" spans="1:31" s="159" customFormat="1" ht="27" customHeight="1">
      <c r="A2" s="158">
        <f>'Competitie 2025'!Q2</f>
        <v>45916</v>
      </c>
      <c r="B2" s="158"/>
      <c r="C2" s="158"/>
      <c r="D2" s="158"/>
      <c r="E2" s="158"/>
      <c r="G2" s="160"/>
      <c r="J2" s="161"/>
      <c r="K2" s="161"/>
      <c r="L2" s="161"/>
      <c r="M2" s="161"/>
      <c r="N2" s="161"/>
    </row>
    <row r="3" spans="1:31" s="172" customFormat="1" ht="42" customHeight="1">
      <c r="A3" s="162" t="s">
        <v>100</v>
      </c>
      <c r="B3" s="163" t="s">
        <v>58</v>
      </c>
      <c r="C3" s="164" t="s">
        <v>101</v>
      </c>
      <c r="D3" s="165" t="s">
        <v>102</v>
      </c>
      <c r="E3" s="166" t="s">
        <v>103</v>
      </c>
      <c r="F3" s="167"/>
      <c r="G3" s="168" t="s">
        <v>104</v>
      </c>
      <c r="H3" s="169"/>
      <c r="I3" s="169"/>
      <c r="J3" s="170"/>
      <c r="K3" s="171">
        <f>'Competitie 2025'!Q2</f>
        <v>45916</v>
      </c>
      <c r="L3" s="171"/>
      <c r="M3" s="171"/>
      <c r="N3" s="171"/>
    </row>
    <row r="4" spans="1:31" s="177" customFormat="1" ht="20.100000000000001" customHeight="1">
      <c r="A4" s="173">
        <v>1</v>
      </c>
      <c r="B4" s="174" t="str">
        <f>'Competitie 2025'!B5</f>
        <v xml:space="preserve"> Sjaak van den Berg</v>
      </c>
      <c r="C4" s="175">
        <f>'Competitie 2025'!AG5</f>
        <v>35</v>
      </c>
      <c r="D4" s="175">
        <f>'Competitie 2025'!AJ5</f>
        <v>389</v>
      </c>
      <c r="E4" s="176">
        <f>'Competitie 2025'!AL5</f>
        <v>11.114285714285714</v>
      </c>
      <c r="G4" s="178">
        <v>1</v>
      </c>
      <c r="H4" s="179" t="s">
        <v>7</v>
      </c>
      <c r="I4" s="180" t="s">
        <v>105</v>
      </c>
      <c r="J4" s="179" t="s">
        <v>48</v>
      </c>
      <c r="K4" s="179"/>
      <c r="L4" s="181">
        <v>10</v>
      </c>
      <c r="M4" s="180" t="s">
        <v>105</v>
      </c>
      <c r="N4" s="182">
        <v>11</v>
      </c>
    </row>
    <row r="5" spans="1:31" s="177" customFormat="1" ht="20.100000000000001" customHeight="1">
      <c r="A5" s="183">
        <v>2</v>
      </c>
      <c r="B5" s="184" t="str">
        <f>'Competitie 2025'!B14</f>
        <v xml:space="preserve"> Victor Holleman</v>
      </c>
      <c r="C5" s="185">
        <f>'Competitie 2025'!AG14</f>
        <v>45</v>
      </c>
      <c r="D5" s="186">
        <f>'Competitie 2025'!AJ14</f>
        <v>495</v>
      </c>
      <c r="E5" s="187">
        <f>'Competitie 2025'!AL14</f>
        <v>11</v>
      </c>
      <c r="G5" s="188">
        <f>G4+1</f>
        <v>2</v>
      </c>
      <c r="H5" s="189" t="s">
        <v>4</v>
      </c>
      <c r="I5" s="190" t="s">
        <v>105</v>
      </c>
      <c r="J5" s="191" t="s">
        <v>43</v>
      </c>
      <c r="K5" s="189"/>
      <c r="L5" s="192">
        <v>12</v>
      </c>
      <c r="M5" s="190" t="s">
        <v>105</v>
      </c>
      <c r="N5" s="193">
        <v>10</v>
      </c>
    </row>
    <row r="6" spans="1:31" s="195" customFormat="1" ht="20.100000000000001" customHeight="1">
      <c r="A6" s="194">
        <v>3</v>
      </c>
      <c r="B6" s="184" t="str">
        <f>'Competitie 2025'!B19</f>
        <v xml:space="preserve"> Aart van de Merwe</v>
      </c>
      <c r="C6" s="185">
        <f>'Competitie 2025'!AG19</f>
        <v>31</v>
      </c>
      <c r="D6" s="186">
        <f>'Competitie 2025'!AJ19</f>
        <v>337</v>
      </c>
      <c r="E6" s="187">
        <f>'Competitie 2025'!AL19</f>
        <v>10.870967741935484</v>
      </c>
      <c r="G6" s="196">
        <f>G5+1</f>
        <v>3</v>
      </c>
      <c r="H6" s="191" t="s">
        <v>10</v>
      </c>
      <c r="I6" s="197" t="s">
        <v>105</v>
      </c>
      <c r="J6" s="189" t="s">
        <v>2</v>
      </c>
      <c r="K6" s="191"/>
      <c r="L6" s="192">
        <v>8</v>
      </c>
      <c r="M6" s="197" t="s">
        <v>105</v>
      </c>
      <c r="N6" s="192">
        <v>12</v>
      </c>
    </row>
    <row r="7" spans="1:31" s="177" customFormat="1" ht="20.100000000000001" customHeight="1">
      <c r="A7" s="194">
        <v>4</v>
      </c>
      <c r="B7" s="184" t="str">
        <f>'Competitie 2025'!B29</f>
        <v xml:space="preserve"> Rien van der Wulp</v>
      </c>
      <c r="C7" s="185">
        <f>'Competitie 2025'!AG29</f>
        <v>36</v>
      </c>
      <c r="D7" s="185">
        <f>'Competitie 2025'!AJ29</f>
        <v>391</v>
      </c>
      <c r="E7" s="187">
        <f>'Competitie 2025'!AL29</f>
        <v>10.861111111111111</v>
      </c>
      <c r="F7" s="198"/>
      <c r="G7" s="188">
        <f t="shared" ref="G7:G19" si="0">G6+1</f>
        <v>4</v>
      </c>
      <c r="H7" s="189" t="s">
        <v>1</v>
      </c>
      <c r="I7" s="190" t="s">
        <v>105</v>
      </c>
      <c r="J7" s="189" t="s">
        <v>106</v>
      </c>
      <c r="K7" s="189"/>
      <c r="L7" s="192">
        <v>8</v>
      </c>
      <c r="M7" s="190" t="s">
        <v>105</v>
      </c>
      <c r="N7" s="193">
        <v>8</v>
      </c>
    </row>
    <row r="8" spans="1:31" s="177" customFormat="1" ht="20.100000000000001" customHeight="1">
      <c r="A8" s="194">
        <v>5</v>
      </c>
      <c r="B8" s="184" t="str">
        <f>'Competitie 2025'!B23</f>
        <v xml:space="preserve"> Hugo de Ruiter</v>
      </c>
      <c r="C8" s="186">
        <f>'Competitie 2025'!AG23</f>
        <v>32</v>
      </c>
      <c r="D8" s="186">
        <f>'Competitie 2025'!AJ23</f>
        <v>347</v>
      </c>
      <c r="E8" s="187">
        <f>'Competitie 2025'!AL23</f>
        <v>10.84375</v>
      </c>
      <c r="F8" s="199"/>
      <c r="G8" s="188">
        <f t="shared" si="0"/>
        <v>5</v>
      </c>
      <c r="H8" s="189" t="s">
        <v>14</v>
      </c>
      <c r="I8" s="190" t="s">
        <v>105</v>
      </c>
      <c r="J8" s="189" t="s">
        <v>0</v>
      </c>
      <c r="K8" s="191"/>
      <c r="L8" s="192">
        <v>8</v>
      </c>
      <c r="M8" s="190" t="s">
        <v>105</v>
      </c>
      <c r="N8" s="193">
        <v>12</v>
      </c>
    </row>
    <row r="9" spans="1:31" s="177" customFormat="1" ht="20.100000000000001" customHeight="1">
      <c r="A9" s="194">
        <v>6</v>
      </c>
      <c r="B9" s="184" t="str">
        <f>'Competitie 2025'!B18</f>
        <v xml:space="preserve"> Henk van der Linden</v>
      </c>
      <c r="C9" s="186">
        <f>'Competitie 2025'!AG18</f>
        <v>26</v>
      </c>
      <c r="D9" s="186">
        <f>'Competitie 2025'!AJ18</f>
        <v>280</v>
      </c>
      <c r="E9" s="187">
        <f>'Competitie 2025'!AL18</f>
        <v>10.76923076923077</v>
      </c>
      <c r="G9" s="188">
        <f t="shared" si="0"/>
        <v>6</v>
      </c>
      <c r="H9" s="189" t="s">
        <v>11</v>
      </c>
      <c r="I9" s="190" t="s">
        <v>105</v>
      </c>
      <c r="J9" s="189" t="s">
        <v>43</v>
      </c>
      <c r="K9" s="191"/>
      <c r="L9" s="192">
        <v>10</v>
      </c>
      <c r="M9" s="190" t="s">
        <v>105</v>
      </c>
      <c r="N9" s="193">
        <v>12</v>
      </c>
    </row>
    <row r="10" spans="1:31" s="177" customFormat="1" ht="20.100000000000001" customHeight="1">
      <c r="A10" s="183">
        <v>7</v>
      </c>
      <c r="B10" s="184" t="str">
        <f>'Competitie 2025'!B15</f>
        <v xml:space="preserve"> Ardy Jongenelen</v>
      </c>
      <c r="C10" s="186">
        <f>'Competitie 2025'!AG15</f>
        <v>18</v>
      </c>
      <c r="D10" s="186">
        <f>'Competitie 2025'!AJ15</f>
        <v>192</v>
      </c>
      <c r="E10" s="187">
        <f>'Competitie 2025'!AL15</f>
        <v>10.666666666666666</v>
      </c>
      <c r="G10" s="188">
        <f t="shared" si="0"/>
        <v>7</v>
      </c>
      <c r="H10" s="189" t="s">
        <v>7</v>
      </c>
      <c r="I10" s="190" t="s">
        <v>105</v>
      </c>
      <c r="J10" s="189" t="s">
        <v>12</v>
      </c>
      <c r="K10" s="191"/>
      <c r="L10" s="200">
        <v>7</v>
      </c>
      <c r="M10" s="190" t="s">
        <v>105</v>
      </c>
      <c r="N10" s="193">
        <v>11</v>
      </c>
    </row>
    <row r="11" spans="1:31" s="177" customFormat="1" ht="20.100000000000001" customHeight="1">
      <c r="A11" s="183">
        <v>8</v>
      </c>
      <c r="B11" s="184" t="str">
        <f>'Competitie 2025'!B22</f>
        <v xml:space="preserve"> Jan Pons</v>
      </c>
      <c r="C11" s="186">
        <f>'Competitie 2025'!AG22</f>
        <v>31</v>
      </c>
      <c r="D11" s="186">
        <f>'Competitie 2025'!AJ22</f>
        <v>327</v>
      </c>
      <c r="E11" s="187">
        <f>'Competitie 2025'!AL22</f>
        <v>10.548387096774194</v>
      </c>
      <c r="G11" s="188">
        <f t="shared" si="0"/>
        <v>8</v>
      </c>
      <c r="H11" s="189" t="s">
        <v>6</v>
      </c>
      <c r="I11" s="190" t="s">
        <v>105</v>
      </c>
      <c r="J11" s="189" t="s">
        <v>48</v>
      </c>
      <c r="K11" s="191"/>
      <c r="L11" s="192">
        <v>6</v>
      </c>
      <c r="M11" s="190" t="s">
        <v>105</v>
      </c>
      <c r="N11" s="193">
        <v>17</v>
      </c>
    </row>
    <row r="12" spans="1:31" s="177" customFormat="1" ht="20.100000000000001" customHeight="1">
      <c r="A12" s="183">
        <v>9</v>
      </c>
      <c r="B12" s="184" t="str">
        <f>'Competitie 2025'!B16</f>
        <v xml:space="preserve"> Wim Klerk</v>
      </c>
      <c r="C12" s="186">
        <f>'Competitie 2025'!AG16</f>
        <v>60</v>
      </c>
      <c r="D12" s="186">
        <f>'Competitie 2025'!AJ16</f>
        <v>629</v>
      </c>
      <c r="E12" s="187">
        <f>'Competitie 2025'!AL16</f>
        <v>10.483333333333333</v>
      </c>
      <c r="G12" s="188">
        <f t="shared" si="0"/>
        <v>9</v>
      </c>
      <c r="H12" s="189" t="s">
        <v>19</v>
      </c>
      <c r="I12" s="190" t="s">
        <v>105</v>
      </c>
      <c r="J12" s="189" t="s">
        <v>10</v>
      </c>
      <c r="K12" s="191"/>
      <c r="L12" s="192">
        <v>5</v>
      </c>
      <c r="M12" s="190" t="s">
        <v>105</v>
      </c>
      <c r="N12" s="193">
        <v>9</v>
      </c>
    </row>
    <row r="13" spans="1:31" s="177" customFormat="1" ht="20.100000000000001" customHeight="1">
      <c r="A13" s="183">
        <v>10</v>
      </c>
      <c r="B13" s="184" t="str">
        <f>'Competitie 2025'!B9</f>
        <v xml:space="preserve"> Willem van Buuren</v>
      </c>
      <c r="C13" s="186">
        <f>'Competitie 2025'!AG9</f>
        <v>36</v>
      </c>
      <c r="D13" s="186">
        <f>'Competitie 2025'!AJ9</f>
        <v>375</v>
      </c>
      <c r="E13" s="187">
        <f>'Competitie 2025'!AL9</f>
        <v>10.416666666666666</v>
      </c>
      <c r="G13" s="188">
        <f t="shared" si="0"/>
        <v>10</v>
      </c>
      <c r="H13" s="189" t="s">
        <v>11</v>
      </c>
      <c r="I13" s="190" t="s">
        <v>105</v>
      </c>
      <c r="J13" s="189" t="s">
        <v>1</v>
      </c>
      <c r="K13" s="191"/>
      <c r="L13" s="192">
        <v>11</v>
      </c>
      <c r="M13" s="190" t="s">
        <v>105</v>
      </c>
      <c r="N13" s="193">
        <v>4</v>
      </c>
    </row>
    <row r="14" spans="1:31" s="177" customFormat="1" ht="20.100000000000001" customHeight="1">
      <c r="A14" s="183">
        <v>11</v>
      </c>
      <c r="B14" s="184" t="str">
        <f>'Competitie 2025'!B6</f>
        <v xml:space="preserve"> Jan Biezepol</v>
      </c>
      <c r="C14" s="186">
        <f>'Competitie 2025'!AG6</f>
        <v>52</v>
      </c>
      <c r="D14" s="186">
        <f>'Competitie 2025'!AJ6</f>
        <v>541</v>
      </c>
      <c r="E14" s="187">
        <f>'Competitie 2025'!AL6</f>
        <v>10.403846153846153</v>
      </c>
      <c r="G14" s="188">
        <f t="shared" si="0"/>
        <v>11</v>
      </c>
      <c r="H14" s="189" t="s">
        <v>50</v>
      </c>
      <c r="I14" s="190" t="s">
        <v>105</v>
      </c>
      <c r="J14" s="189" t="s">
        <v>106</v>
      </c>
      <c r="K14" s="191"/>
      <c r="L14" s="192">
        <v>10</v>
      </c>
      <c r="M14" s="190" t="s">
        <v>105</v>
      </c>
      <c r="N14" s="193">
        <v>16</v>
      </c>
    </row>
    <row r="15" spans="1:31" s="177" customFormat="1" ht="20.100000000000001" customHeight="1">
      <c r="A15" s="183">
        <v>12</v>
      </c>
      <c r="B15" s="184" t="str">
        <f>'Competitie 2025'!B27</f>
        <v xml:space="preserve"> Frans de Winter</v>
      </c>
      <c r="C15" s="186">
        <f>'Competitie 2025'!AG27</f>
        <v>74</v>
      </c>
      <c r="D15" s="186">
        <f>'Competitie 2025'!AJ27</f>
        <v>760</v>
      </c>
      <c r="E15" s="187">
        <f>'Competitie 2025'!AL27</f>
        <v>10.27027027027027</v>
      </c>
      <c r="G15" s="188">
        <f t="shared" si="0"/>
        <v>12</v>
      </c>
      <c r="H15" s="189" t="s">
        <v>14</v>
      </c>
      <c r="I15" s="190" t="s">
        <v>105</v>
      </c>
      <c r="J15" s="189" t="s">
        <v>0</v>
      </c>
      <c r="K15" s="191"/>
      <c r="L15" s="192">
        <v>12</v>
      </c>
      <c r="M15" s="190" t="s">
        <v>105</v>
      </c>
      <c r="N15" s="193">
        <v>7</v>
      </c>
    </row>
    <row r="16" spans="1:31" s="177" customFormat="1" ht="20.100000000000001" customHeight="1">
      <c r="A16" s="183">
        <v>13</v>
      </c>
      <c r="B16" s="184" t="str">
        <f>'Competitie 2025'!B25</f>
        <v xml:space="preserve"> Leo Stolk</v>
      </c>
      <c r="C16" s="186">
        <f>'Competitie 2025'!AG25</f>
        <v>43</v>
      </c>
      <c r="D16" s="186">
        <f>'Competitie 2025'!AJ25</f>
        <v>438</v>
      </c>
      <c r="E16" s="187">
        <f>'Competitie 2025'!AL25</f>
        <v>10.186046511627907</v>
      </c>
      <c r="G16" s="188">
        <f t="shared" si="0"/>
        <v>13</v>
      </c>
      <c r="H16" s="189" t="s">
        <v>6</v>
      </c>
      <c r="I16" s="190" t="s">
        <v>105</v>
      </c>
      <c r="J16" s="189" t="s">
        <v>2</v>
      </c>
      <c r="K16" s="191"/>
      <c r="L16" s="192">
        <v>14</v>
      </c>
      <c r="M16" s="190" t="s">
        <v>105</v>
      </c>
      <c r="N16" s="193">
        <v>12</v>
      </c>
    </row>
    <row r="17" spans="1:15" s="177" customFormat="1" ht="20.100000000000001" customHeight="1">
      <c r="A17" s="183">
        <v>14</v>
      </c>
      <c r="B17" s="184" t="str">
        <f>'Competitie 2025'!B20</f>
        <v xml:space="preserve"> Leo Munter</v>
      </c>
      <c r="C17" s="186">
        <f>'Competitie 2025'!AG20</f>
        <v>78</v>
      </c>
      <c r="D17" s="186">
        <f>'Competitie 2025'!AJ20</f>
        <v>789</v>
      </c>
      <c r="E17" s="187">
        <f>'Competitie 2025'!AL20</f>
        <v>10.115384615384615</v>
      </c>
      <c r="G17" s="188">
        <f t="shared" si="0"/>
        <v>14</v>
      </c>
      <c r="H17" s="189" t="s">
        <v>12</v>
      </c>
      <c r="I17" s="190" t="s">
        <v>105</v>
      </c>
      <c r="J17" s="189" t="s">
        <v>50</v>
      </c>
      <c r="K17" s="191"/>
      <c r="L17" s="192">
        <v>13</v>
      </c>
      <c r="M17" s="190" t="s">
        <v>105</v>
      </c>
      <c r="N17" s="193">
        <v>6</v>
      </c>
    </row>
    <row r="18" spans="1:15" s="177" customFormat="1" ht="20.100000000000001" customHeight="1">
      <c r="A18" s="183">
        <v>15</v>
      </c>
      <c r="B18" s="184" t="str">
        <f>'Competitie 2025'!B21</f>
        <v xml:space="preserve"> Wim Oosthoek</v>
      </c>
      <c r="C18" s="186">
        <f>'Competitie 2025'!AG21</f>
        <v>59</v>
      </c>
      <c r="D18" s="186">
        <f>'Competitie 2025'!AJ21</f>
        <v>596</v>
      </c>
      <c r="E18" s="187">
        <f>'Competitie 2025'!AL21</f>
        <v>10.101694915254237</v>
      </c>
      <c r="G18" s="188">
        <f t="shared" si="0"/>
        <v>15</v>
      </c>
      <c r="H18" s="189" t="s">
        <v>11</v>
      </c>
      <c r="I18" s="190" t="s">
        <v>105</v>
      </c>
      <c r="J18" s="189" t="s">
        <v>1</v>
      </c>
      <c r="K18" s="191"/>
      <c r="L18" s="192">
        <v>15</v>
      </c>
      <c r="M18" s="190" t="s">
        <v>105</v>
      </c>
      <c r="N18" s="193">
        <v>14</v>
      </c>
    </row>
    <row r="19" spans="1:15" s="177" customFormat="1" ht="20.100000000000001" customHeight="1">
      <c r="A19" s="183">
        <v>16</v>
      </c>
      <c r="B19" s="184" t="str">
        <f>'Competitie 2025'!B8</f>
        <v xml:space="preserve"> Wim van der Burg</v>
      </c>
      <c r="C19" s="186">
        <f>'Competitie 2025'!AG8</f>
        <v>80</v>
      </c>
      <c r="D19" s="186">
        <f>'Competitie 2025'!AJ8</f>
        <v>808</v>
      </c>
      <c r="E19" s="187">
        <f>'Competitie 2025'!AL8</f>
        <v>10.1</v>
      </c>
      <c r="G19" s="188">
        <f t="shared" si="0"/>
        <v>16</v>
      </c>
      <c r="H19" s="189" t="s">
        <v>14</v>
      </c>
      <c r="I19" s="190" t="s">
        <v>105</v>
      </c>
      <c r="J19" s="189" t="s">
        <v>6</v>
      </c>
      <c r="K19" s="191"/>
      <c r="L19" s="192">
        <v>9</v>
      </c>
      <c r="M19" s="190" t="s">
        <v>105</v>
      </c>
      <c r="N19" s="193">
        <v>7</v>
      </c>
    </row>
    <row r="20" spans="1:15" s="177" customFormat="1" ht="20.100000000000001" customHeight="1">
      <c r="A20" s="183">
        <v>17</v>
      </c>
      <c r="B20" s="184" t="str">
        <f>'Competitie 2025'!B4</f>
        <v xml:space="preserve"> Peter Antheunisse</v>
      </c>
      <c r="C20" s="186">
        <f>'Competitie 2025'!AG4</f>
        <v>77</v>
      </c>
      <c r="D20" s="186">
        <f>'Competitie 2025'!AJ4</f>
        <v>775</v>
      </c>
      <c r="E20" s="187">
        <f>'Competitie 2025'!AL4</f>
        <v>10.064935064935066</v>
      </c>
      <c r="G20" s="201"/>
      <c r="H20" s="202" t="s">
        <v>107</v>
      </c>
      <c r="I20" s="202"/>
      <c r="J20" s="202" t="s">
        <v>107</v>
      </c>
      <c r="K20" s="203"/>
      <c r="L20" s="204"/>
      <c r="M20" s="205"/>
      <c r="N20" s="204"/>
    </row>
    <row r="21" spans="1:15" s="177" customFormat="1" ht="20.100000000000001" customHeight="1">
      <c r="A21" s="183">
        <v>18</v>
      </c>
      <c r="B21" s="184" t="str">
        <f>'Competitie 2025'!B28</f>
        <v>Arthur Wolst</v>
      </c>
      <c r="C21" s="186">
        <f>'Competitie 2025'!AG28</f>
        <v>42</v>
      </c>
      <c r="D21" s="186">
        <f>'Competitie 2025'!AJ28</f>
        <v>422</v>
      </c>
      <c r="E21" s="187">
        <f>'Competitie 2025'!AL28</f>
        <v>10.047619047619047</v>
      </c>
      <c r="G21" s="206" t="s">
        <v>108</v>
      </c>
      <c r="H21" s="206"/>
      <c r="I21" s="206"/>
      <c r="J21" s="206"/>
      <c r="K21" s="206"/>
      <c r="L21" s="206"/>
      <c r="M21" s="206"/>
      <c r="N21" s="206"/>
    </row>
    <row r="22" spans="1:15" s="177" customFormat="1" ht="20.100000000000001" customHeight="1">
      <c r="A22" s="183">
        <v>19</v>
      </c>
      <c r="B22" s="184" t="str">
        <f>'Competitie 2025'!B7</f>
        <v xml:space="preserve"> Simon Bravenboer</v>
      </c>
      <c r="C22" s="186">
        <f>'Competitie 2025'!AG7</f>
        <v>54</v>
      </c>
      <c r="D22" s="186">
        <f>'Competitie 2025'!AJ7</f>
        <v>538</v>
      </c>
      <c r="E22" s="187">
        <f>'Competitie 2025'!AL7</f>
        <v>9.9629629629629637</v>
      </c>
      <c r="G22" s="207"/>
      <c r="H22" s="208" t="s">
        <v>42</v>
      </c>
      <c r="I22" s="209"/>
      <c r="J22" s="208" t="s">
        <v>42</v>
      </c>
      <c r="K22" s="210"/>
      <c r="L22" s="211"/>
      <c r="M22" s="207"/>
      <c r="N22" s="207"/>
    </row>
    <row r="23" spans="1:15" s="177" customFormat="1" ht="20.100000000000001" customHeight="1">
      <c r="A23" s="183">
        <v>20</v>
      </c>
      <c r="B23" s="184" t="str">
        <f>'Competitie 2025'!B24</f>
        <v xml:space="preserve"> Frank Stehouwer</v>
      </c>
      <c r="C23" s="186">
        <f>'Competitie 2025'!AG24</f>
        <v>31</v>
      </c>
      <c r="D23" s="186">
        <f>'Competitie 2025'!AJ24</f>
        <v>308</v>
      </c>
      <c r="E23" s="187">
        <f>'Competitie 2025'!AL24</f>
        <v>9.935483870967742</v>
      </c>
      <c r="H23" s="208" t="s">
        <v>10</v>
      </c>
      <c r="I23" s="212"/>
      <c r="J23" s="208" t="s">
        <v>10</v>
      </c>
      <c r="K23" s="210"/>
    </row>
    <row r="24" spans="1:15" s="177" customFormat="1" ht="20.100000000000001" customHeight="1">
      <c r="A24" s="183">
        <v>21</v>
      </c>
      <c r="B24" s="184" t="str">
        <f>'Competitie 2025'!B17</f>
        <v xml:space="preserve"> Rob Koning</v>
      </c>
      <c r="C24" s="186">
        <f>'Competitie 2025'!AG17</f>
        <v>55</v>
      </c>
      <c r="D24" s="186">
        <f>'Competitie 2025'!AJ17</f>
        <v>543</v>
      </c>
      <c r="E24" s="187">
        <f>'Competitie 2025'!AL17</f>
        <v>9.872727272727273</v>
      </c>
      <c r="H24" s="208" t="s">
        <v>106</v>
      </c>
      <c r="I24" s="212"/>
      <c r="J24" s="208" t="s">
        <v>106</v>
      </c>
      <c r="K24" s="210"/>
    </row>
    <row r="25" spans="1:15" s="177" customFormat="1" ht="20.100000000000001" customHeight="1">
      <c r="A25" s="183">
        <v>22</v>
      </c>
      <c r="B25" s="184" t="str">
        <f>'Competitie 2025'!B13</f>
        <v xml:space="preserve"> Arie van Golen</v>
      </c>
      <c r="C25" s="186">
        <f>'Competitie 2025'!AG13</f>
        <v>57</v>
      </c>
      <c r="D25" s="186">
        <f>'Competitie 2025'!AJ13</f>
        <v>550</v>
      </c>
      <c r="E25" s="187">
        <f>'Competitie 2025'!AL13</f>
        <v>9.6491228070175445</v>
      </c>
      <c r="H25" s="208" t="s">
        <v>12</v>
      </c>
      <c r="I25" s="212"/>
      <c r="J25" s="208" t="s">
        <v>12</v>
      </c>
      <c r="K25" s="210"/>
    </row>
    <row r="26" spans="1:15" s="177" customFormat="1" ht="20.100000000000001" customHeight="1">
      <c r="A26" s="183">
        <v>23</v>
      </c>
      <c r="B26" s="213" t="str">
        <f>'Competitie 2025'!B10</f>
        <v xml:space="preserve"> Graham Chapman</v>
      </c>
      <c r="C26" s="186">
        <f>'Competitie 2025'!AG10</f>
        <v>9</v>
      </c>
      <c r="D26" s="186">
        <f>'Competitie 2025'!AJ10</f>
        <v>91</v>
      </c>
      <c r="E26" s="187">
        <f>'Competitie 2025'!AL10</f>
        <v>10.111111111111111</v>
      </c>
      <c r="H26" s="208" t="s">
        <v>14</v>
      </c>
      <c r="I26" s="212"/>
      <c r="J26" s="208" t="s">
        <v>14</v>
      </c>
      <c r="K26" s="210"/>
    </row>
    <row r="27" spans="1:15" s="177" customFormat="1" ht="20.100000000000001" customHeight="1">
      <c r="A27" s="183">
        <v>24</v>
      </c>
      <c r="B27" s="213" t="str">
        <f>'Competitie 2025'!B26</f>
        <v xml:space="preserve"> Wim van der Ven</v>
      </c>
      <c r="C27" s="186">
        <f>'Competitie 2025'!AG26</f>
        <v>12</v>
      </c>
      <c r="D27" s="186">
        <f>'Competitie 2025'!AJ26</f>
        <v>121</v>
      </c>
      <c r="E27" s="187">
        <f>'Competitie 2025'!AL26</f>
        <v>10.083333333333334</v>
      </c>
      <c r="H27" s="208" t="s">
        <v>8</v>
      </c>
      <c r="I27" s="212"/>
      <c r="J27" s="208" t="s">
        <v>8</v>
      </c>
      <c r="K27" s="210"/>
    </row>
    <row r="28" spans="1:15" s="177" customFormat="1" ht="20.100000000000001" customHeight="1">
      <c r="A28" s="183">
        <v>25</v>
      </c>
      <c r="B28" s="213" t="str">
        <f>'Competitie 2025'!B11</f>
        <v xml:space="preserve"> Eli Crum</v>
      </c>
      <c r="C28" s="186">
        <f>'Competitie 2025'!AG11</f>
        <v>13</v>
      </c>
      <c r="D28" s="186">
        <f>'Competitie 2025'!AJ11</f>
        <v>119</v>
      </c>
      <c r="E28" s="187">
        <f>'Competitie 2025'!AL11</f>
        <v>9.1538461538461533</v>
      </c>
      <c r="H28" s="208" t="s">
        <v>17</v>
      </c>
      <c r="I28" s="212"/>
      <c r="J28" s="208" t="s">
        <v>17</v>
      </c>
      <c r="K28" s="210"/>
    </row>
    <row r="29" spans="1:15" s="177" customFormat="1" ht="20.100000000000001" customHeight="1">
      <c r="A29" s="183">
        <v>26</v>
      </c>
      <c r="B29" s="214" t="str">
        <f>'Competitie 2025'!B12</f>
        <v xml:space="preserve"> Job van Es</v>
      </c>
      <c r="C29" s="215">
        <f>'Competitie 2025'!AG12</f>
        <v>0</v>
      </c>
      <c r="D29" s="215">
        <f>'Competitie 2025'!AJ12</f>
        <v>0</v>
      </c>
      <c r="E29" s="187"/>
      <c r="H29" s="208" t="s">
        <v>7</v>
      </c>
      <c r="I29" s="212"/>
      <c r="J29" s="208" t="s">
        <v>7</v>
      </c>
      <c r="K29" s="210"/>
    </row>
    <row r="30" spans="1:15" s="177" customFormat="1" ht="20.100000000000001" customHeight="1">
      <c r="A30" s="216"/>
      <c r="B30" s="216"/>
      <c r="C30" s="217"/>
      <c r="D30" s="217"/>
      <c r="E30" s="217"/>
      <c r="H30" s="218" t="s">
        <v>18</v>
      </c>
      <c r="I30" s="219"/>
      <c r="J30" s="218" t="s">
        <v>18</v>
      </c>
      <c r="K30" s="210"/>
    </row>
    <row r="31" spans="1:15" s="177" customFormat="1" ht="20.100000000000001" customHeight="1">
      <c r="A31" s="220"/>
      <c r="B31" s="220"/>
      <c r="C31" s="221"/>
      <c r="D31" s="221"/>
      <c r="E31" s="221"/>
      <c r="H31" s="208" t="s">
        <v>9</v>
      </c>
      <c r="I31" s="212"/>
      <c r="J31" s="208" t="s">
        <v>9</v>
      </c>
      <c r="K31" s="210"/>
      <c r="O31" s="172"/>
    </row>
    <row r="32" spans="1:15" s="177" customFormat="1" ht="20.100000000000001" customHeight="1">
      <c r="A32" s="221"/>
      <c r="B32" s="220"/>
      <c r="C32" s="221"/>
      <c r="D32" s="221"/>
      <c r="E32" s="221"/>
      <c r="H32" s="208" t="s">
        <v>48</v>
      </c>
      <c r="I32" s="212"/>
      <c r="J32" s="208" t="s">
        <v>48</v>
      </c>
      <c r="K32" s="210"/>
      <c r="O32" s="172"/>
    </row>
    <row r="33" spans="1:15" s="172" customFormat="1" ht="20.100000000000001" customHeight="1">
      <c r="A33" s="221"/>
      <c r="B33" s="220"/>
      <c r="C33" s="221"/>
      <c r="D33" s="221"/>
      <c r="E33" s="221"/>
      <c r="G33" s="177"/>
      <c r="H33" s="208" t="s">
        <v>5</v>
      </c>
      <c r="I33" s="212"/>
      <c r="J33" s="208" t="s">
        <v>5</v>
      </c>
      <c r="K33" s="210"/>
      <c r="L33" s="177"/>
      <c r="M33" s="177"/>
      <c r="N33" s="177"/>
    </row>
    <row r="34" spans="1:15" s="172" customFormat="1" ht="19.5" customHeight="1">
      <c r="A34" s="221"/>
      <c r="B34" s="220"/>
      <c r="C34" s="221"/>
      <c r="D34" s="221"/>
      <c r="E34" s="221"/>
      <c r="G34" s="177"/>
      <c r="H34" s="208" t="s">
        <v>6</v>
      </c>
      <c r="I34" s="212"/>
      <c r="J34" s="208" t="s">
        <v>6</v>
      </c>
      <c r="K34" s="210"/>
      <c r="L34" s="177"/>
      <c r="M34" s="177"/>
      <c r="N34" s="177"/>
    </row>
    <row r="35" spans="1:15" s="172" customFormat="1" ht="19.5" customHeight="1">
      <c r="A35" s="221"/>
      <c r="B35" s="220"/>
      <c r="C35" s="221"/>
      <c r="D35" s="221"/>
      <c r="E35" s="221"/>
      <c r="G35" s="177"/>
      <c r="H35" s="208" t="s">
        <v>43</v>
      </c>
      <c r="I35" s="212"/>
      <c r="J35" s="208" t="s">
        <v>43</v>
      </c>
      <c r="K35" s="210"/>
      <c r="L35" s="177"/>
      <c r="M35" s="177"/>
      <c r="N35" s="177"/>
    </row>
    <row r="36" spans="1:15" s="172" customFormat="1" ht="19.5" customHeight="1">
      <c r="A36" s="221"/>
      <c r="B36" s="220"/>
      <c r="C36" s="221"/>
      <c r="D36" s="221"/>
      <c r="E36" s="221"/>
      <c r="G36" s="177"/>
      <c r="H36" s="208" t="s">
        <v>109</v>
      </c>
      <c r="I36" s="212"/>
      <c r="J36" s="208" t="s">
        <v>109</v>
      </c>
      <c r="K36" s="210"/>
      <c r="L36" s="177"/>
      <c r="M36" s="177"/>
      <c r="N36" s="177"/>
    </row>
    <row r="37" spans="1:15" s="172" customFormat="1" ht="19.5" customHeight="1">
      <c r="A37" s="221"/>
      <c r="C37" s="221"/>
      <c r="D37" s="221"/>
      <c r="E37" s="221"/>
      <c r="G37" s="177"/>
      <c r="H37" s="208" t="s">
        <v>19</v>
      </c>
      <c r="I37" s="212"/>
      <c r="J37" s="208" t="s">
        <v>19</v>
      </c>
      <c r="K37" s="210"/>
      <c r="L37" s="177"/>
      <c r="M37" s="177"/>
      <c r="N37" s="177"/>
    </row>
    <row r="38" spans="1:15" s="172" customFormat="1" ht="19.5" customHeight="1">
      <c r="A38" s="221"/>
      <c r="C38" s="221"/>
      <c r="D38" s="221"/>
      <c r="E38" s="221"/>
      <c r="G38" s="177"/>
      <c r="H38" s="208" t="s">
        <v>13</v>
      </c>
      <c r="I38" s="212"/>
      <c r="J38" s="208" t="s">
        <v>13</v>
      </c>
      <c r="K38" s="210"/>
      <c r="L38" s="177"/>
      <c r="M38" s="177"/>
      <c r="N38" s="177"/>
    </row>
    <row r="39" spans="1:15" s="172" customFormat="1" ht="19.5" customHeight="1">
      <c r="A39" s="222"/>
      <c r="B39" s="157"/>
      <c r="C39" s="222"/>
      <c r="D39" s="222"/>
      <c r="E39" s="222"/>
      <c r="G39" s="177"/>
      <c r="H39" s="208" t="s">
        <v>11</v>
      </c>
      <c r="I39" s="212"/>
      <c r="J39" s="208" t="s">
        <v>11</v>
      </c>
      <c r="K39" s="210"/>
      <c r="L39" s="177"/>
      <c r="M39" s="177"/>
      <c r="N39" s="177"/>
    </row>
    <row r="40" spans="1:15" s="172" customFormat="1" ht="19.5" customHeight="1">
      <c r="A40" s="222"/>
      <c r="B40" s="157"/>
      <c r="C40" s="222"/>
      <c r="D40" s="222"/>
      <c r="E40" s="222"/>
      <c r="G40" s="177"/>
      <c r="H40" s="208" t="s">
        <v>3</v>
      </c>
      <c r="I40" s="212"/>
      <c r="J40" s="208" t="s">
        <v>3</v>
      </c>
      <c r="K40" s="210"/>
      <c r="L40" s="177"/>
      <c r="M40" s="177"/>
      <c r="N40" s="177"/>
    </row>
    <row r="41" spans="1:15" s="172" customFormat="1" ht="19.5" customHeight="1">
      <c r="A41" s="222"/>
      <c r="B41" s="157"/>
      <c r="C41" s="222"/>
      <c r="D41" s="222"/>
      <c r="E41" s="222"/>
      <c r="G41" s="177"/>
      <c r="H41" s="208" t="s">
        <v>0</v>
      </c>
      <c r="I41" s="212"/>
      <c r="J41" s="208" t="s">
        <v>0</v>
      </c>
      <c r="K41" s="210"/>
      <c r="L41" s="177"/>
      <c r="M41" s="177"/>
      <c r="N41" s="177"/>
    </row>
    <row r="42" spans="1:15" s="172" customFormat="1" ht="19.5" customHeight="1">
      <c r="A42" s="222"/>
      <c r="B42" s="157"/>
      <c r="C42" s="222"/>
      <c r="D42" s="222"/>
      <c r="E42" s="222"/>
      <c r="G42" s="177"/>
      <c r="H42" s="208" t="s">
        <v>1</v>
      </c>
      <c r="I42" s="223"/>
      <c r="J42" s="208" t="s">
        <v>1</v>
      </c>
      <c r="K42" s="210"/>
      <c r="L42" s="177"/>
      <c r="M42" s="177"/>
      <c r="N42" s="177"/>
    </row>
    <row r="43" spans="1:15" s="172" customFormat="1" ht="19.5" customHeight="1">
      <c r="A43" s="222"/>
      <c r="B43" s="157"/>
      <c r="C43" s="222"/>
      <c r="D43" s="222"/>
      <c r="E43" s="222"/>
      <c r="G43" s="177"/>
      <c r="H43" s="208" t="s">
        <v>2</v>
      </c>
      <c r="I43" s="223"/>
      <c r="J43" s="208" t="s">
        <v>2</v>
      </c>
      <c r="K43" s="210"/>
      <c r="L43" s="177"/>
      <c r="M43" s="177"/>
      <c r="N43" s="177"/>
    </row>
    <row r="44" spans="1:15" s="172" customFormat="1" ht="19.5" customHeight="1">
      <c r="A44" s="222"/>
      <c r="B44" s="157"/>
      <c r="C44" s="222"/>
      <c r="D44" s="222"/>
      <c r="E44" s="222"/>
      <c r="G44" s="177"/>
      <c r="H44" s="208" t="s">
        <v>4</v>
      </c>
      <c r="I44" s="223"/>
      <c r="J44" s="208" t="s">
        <v>4</v>
      </c>
      <c r="K44" s="210"/>
      <c r="L44" s="177"/>
      <c r="M44" s="177"/>
      <c r="N44" s="177"/>
    </row>
    <row r="45" spans="1:15" s="172" customFormat="1" ht="19.5" customHeight="1">
      <c r="A45" s="222"/>
      <c r="B45" s="157"/>
      <c r="C45" s="222"/>
      <c r="D45" s="222"/>
      <c r="E45" s="222"/>
      <c r="G45" s="177"/>
      <c r="H45" s="208" t="s">
        <v>15</v>
      </c>
      <c r="I45" s="223"/>
      <c r="J45" s="208" t="s">
        <v>15</v>
      </c>
      <c r="K45" s="210"/>
      <c r="L45" s="177"/>
      <c r="M45" s="177"/>
      <c r="N45" s="177"/>
    </row>
    <row r="46" spans="1:15" s="172" customFormat="1" ht="19.5" customHeight="1">
      <c r="A46" s="222"/>
      <c r="B46" s="157"/>
      <c r="C46" s="222"/>
      <c r="D46" s="222"/>
      <c r="E46" s="222"/>
      <c r="G46" s="177"/>
      <c r="H46" s="208" t="s">
        <v>46</v>
      </c>
      <c r="I46" s="223"/>
      <c r="J46" s="208" t="s">
        <v>46</v>
      </c>
      <c r="K46" s="210"/>
      <c r="L46" s="177"/>
      <c r="M46" s="177"/>
      <c r="N46" s="177"/>
      <c r="O46" s="221"/>
    </row>
    <row r="47" spans="1:15" s="172" customFormat="1" ht="19.5" customHeight="1">
      <c r="A47" s="222"/>
      <c r="B47" s="157"/>
      <c r="C47" s="222"/>
      <c r="D47" s="222"/>
      <c r="E47" s="222"/>
      <c r="G47" s="177"/>
      <c r="H47" s="208" t="s">
        <v>50</v>
      </c>
      <c r="I47" s="223"/>
      <c r="J47" s="208" t="s">
        <v>50</v>
      </c>
      <c r="K47" s="210"/>
      <c r="L47" s="177"/>
      <c r="M47" s="177"/>
      <c r="N47" s="177"/>
      <c r="O47" s="221"/>
    </row>
    <row r="48" spans="1:15" s="221" customFormat="1" ht="19.5" customHeight="1">
      <c r="A48" s="222"/>
      <c r="B48" s="157"/>
      <c r="C48" s="222"/>
      <c r="D48" s="222"/>
      <c r="E48" s="222"/>
      <c r="F48" s="172"/>
      <c r="G48" s="177"/>
      <c r="H48" s="224" t="s">
        <v>16</v>
      </c>
      <c r="I48" s="225"/>
      <c r="J48" s="224" t="s">
        <v>16</v>
      </c>
      <c r="K48" s="210"/>
      <c r="L48" s="177"/>
      <c r="M48" s="177"/>
      <c r="N48" s="177"/>
    </row>
    <row r="49" spans="1:15" s="221" customFormat="1" ht="19.5" customHeight="1">
      <c r="A49" s="222"/>
      <c r="B49" s="157"/>
      <c r="C49" s="222"/>
      <c r="D49" s="222"/>
      <c r="E49" s="222"/>
      <c r="F49" s="172"/>
      <c r="G49" s="226"/>
      <c r="H49" s="227"/>
      <c r="I49" s="228"/>
      <c r="J49" s="229"/>
      <c r="K49" s="229"/>
      <c r="L49" s="229"/>
      <c r="M49" s="229"/>
      <c r="N49" s="229"/>
    </row>
    <row r="50" spans="1:15" s="221" customFormat="1" ht="19.5" customHeight="1">
      <c r="A50" s="222"/>
      <c r="B50" s="157"/>
      <c r="C50" s="222"/>
      <c r="D50" s="222"/>
      <c r="E50" s="222"/>
      <c r="F50" s="172"/>
      <c r="G50" s="177"/>
      <c r="H50" s="220"/>
      <c r="I50" s="172"/>
      <c r="O50" s="172"/>
    </row>
    <row r="51" spans="1:15" s="221" customFormat="1" ht="19.5" customHeight="1">
      <c r="A51" s="222"/>
      <c r="B51" s="157"/>
      <c r="C51" s="222"/>
      <c r="D51" s="222"/>
      <c r="E51" s="222"/>
      <c r="F51" s="172"/>
      <c r="G51" s="177"/>
      <c r="H51" s="220"/>
      <c r="I51" s="172"/>
      <c r="O51" s="172"/>
    </row>
    <row r="52" spans="1:15" s="172" customFormat="1" ht="19.5" customHeight="1">
      <c r="A52" s="222"/>
      <c r="B52" s="157"/>
      <c r="C52" s="222"/>
      <c r="D52" s="222"/>
      <c r="E52" s="222"/>
      <c r="G52" s="177"/>
      <c r="H52" s="220"/>
      <c r="J52" s="221"/>
      <c r="K52" s="221"/>
      <c r="L52" s="221"/>
      <c r="M52" s="221"/>
      <c r="N52" s="221"/>
    </row>
    <row r="53" spans="1:15" s="172" customFormat="1" ht="19.5" customHeight="1">
      <c r="A53" s="222"/>
      <c r="B53" s="157"/>
      <c r="C53" s="222"/>
      <c r="D53" s="222"/>
      <c r="E53" s="222"/>
      <c r="G53" s="177"/>
      <c r="H53" s="220"/>
      <c r="J53" s="221"/>
      <c r="K53" s="221"/>
      <c r="L53" s="221"/>
      <c r="M53" s="221"/>
      <c r="N53" s="221"/>
    </row>
    <row r="54" spans="1:15" s="172" customFormat="1" ht="19.5" customHeight="1">
      <c r="A54" s="222"/>
      <c r="B54" s="157"/>
      <c r="C54" s="222"/>
      <c r="D54" s="222"/>
      <c r="E54" s="222"/>
      <c r="G54" s="177"/>
      <c r="H54" s="220"/>
      <c r="J54" s="221"/>
      <c r="K54" s="221"/>
      <c r="L54" s="221"/>
      <c r="M54" s="221"/>
      <c r="N54" s="221"/>
    </row>
    <row r="55" spans="1:15" s="172" customFormat="1" ht="19.5" customHeight="1">
      <c r="A55" s="222"/>
      <c r="B55" s="157"/>
      <c r="C55" s="222"/>
      <c r="D55" s="222"/>
      <c r="E55" s="222"/>
      <c r="G55" s="177"/>
      <c r="H55" s="220"/>
      <c r="J55" s="221"/>
      <c r="K55" s="221"/>
      <c r="L55" s="221"/>
      <c r="M55" s="221"/>
      <c r="N55" s="221"/>
    </row>
    <row r="56" spans="1:15" s="172" customFormat="1" ht="19.5" customHeight="1">
      <c r="A56" s="222"/>
      <c r="B56" s="157"/>
      <c r="C56" s="222"/>
      <c r="D56" s="222"/>
      <c r="E56" s="222"/>
      <c r="G56" s="177"/>
      <c r="H56" s="220"/>
      <c r="J56" s="221"/>
      <c r="K56" s="221"/>
      <c r="L56" s="221"/>
      <c r="M56" s="221"/>
      <c r="N56" s="221"/>
    </row>
    <row r="57" spans="1:15" s="172" customFormat="1" ht="19.5" customHeight="1">
      <c r="A57" s="222"/>
      <c r="B57" s="157"/>
      <c r="C57" s="222"/>
      <c r="D57" s="222"/>
      <c r="E57" s="222"/>
      <c r="G57" s="177"/>
      <c r="H57" s="220"/>
      <c r="J57" s="221"/>
      <c r="K57" s="221"/>
      <c r="L57" s="221"/>
      <c r="M57" s="221"/>
      <c r="N57" s="221"/>
    </row>
    <row r="58" spans="1:15" s="172" customFormat="1" ht="19.5" customHeight="1">
      <c r="A58" s="222"/>
      <c r="B58" s="157"/>
      <c r="C58" s="222"/>
      <c r="D58" s="222"/>
      <c r="E58" s="222"/>
      <c r="G58" s="177"/>
      <c r="H58" s="220"/>
      <c r="J58" s="221"/>
      <c r="K58" s="221"/>
      <c r="L58" s="221"/>
      <c r="M58" s="221"/>
      <c r="N58" s="221"/>
    </row>
    <row r="59" spans="1:15" s="172" customFormat="1" ht="19.5" customHeight="1">
      <c r="A59" s="222"/>
      <c r="B59" s="157"/>
      <c r="C59" s="222"/>
      <c r="D59" s="222"/>
      <c r="E59" s="222"/>
      <c r="G59" s="177"/>
      <c r="H59" s="220"/>
      <c r="J59" s="221"/>
      <c r="K59" s="221"/>
      <c r="L59" s="221"/>
      <c r="M59" s="221"/>
      <c r="N59" s="221"/>
    </row>
    <row r="60" spans="1:15" s="172" customFormat="1" ht="15" customHeight="1">
      <c r="A60" s="222"/>
      <c r="B60" s="157"/>
      <c r="C60" s="222"/>
      <c r="D60" s="222"/>
      <c r="E60" s="222"/>
      <c r="G60" s="177"/>
      <c r="H60" s="220"/>
      <c r="J60" s="221"/>
      <c r="K60" s="221"/>
      <c r="L60" s="221"/>
      <c r="M60" s="221"/>
      <c r="N60" s="221"/>
    </row>
    <row r="61" spans="1:15" s="172" customFormat="1" ht="15" customHeight="1">
      <c r="A61" s="222"/>
      <c r="B61" s="157"/>
      <c r="C61" s="222"/>
      <c r="D61" s="222"/>
      <c r="E61" s="222"/>
      <c r="G61" s="177"/>
      <c r="H61" s="220"/>
      <c r="J61" s="221"/>
      <c r="K61" s="221"/>
      <c r="L61" s="221"/>
      <c r="M61" s="221"/>
      <c r="N61" s="221"/>
    </row>
    <row r="62" spans="1:15" s="172" customFormat="1" ht="15" customHeight="1">
      <c r="A62" s="222"/>
      <c r="B62" s="157"/>
      <c r="C62" s="222"/>
      <c r="D62" s="222"/>
      <c r="E62" s="222"/>
      <c r="G62" s="177"/>
      <c r="J62" s="221"/>
      <c r="K62" s="221"/>
      <c r="L62" s="221"/>
      <c r="M62" s="221"/>
      <c r="N62" s="221"/>
    </row>
    <row r="63" spans="1:15" s="172" customFormat="1" ht="15" customHeight="1">
      <c r="A63" s="222"/>
      <c r="B63" s="157"/>
      <c r="C63" s="222"/>
      <c r="D63" s="222"/>
      <c r="E63" s="222"/>
      <c r="G63" s="177"/>
      <c r="J63" s="221"/>
      <c r="K63" s="221"/>
      <c r="L63" s="221"/>
      <c r="M63" s="221"/>
      <c r="N63" s="221"/>
    </row>
    <row r="64" spans="1:15" s="172" customFormat="1" ht="15" customHeight="1">
      <c r="A64" s="222"/>
      <c r="B64" s="157"/>
      <c r="C64" s="222"/>
      <c r="D64" s="222"/>
      <c r="E64" s="222"/>
      <c r="G64" s="230"/>
      <c r="H64" s="157"/>
      <c r="I64" s="157"/>
      <c r="J64" s="222"/>
      <c r="K64" s="222"/>
      <c r="L64" s="222"/>
      <c r="M64" s="222"/>
      <c r="N64" s="222"/>
    </row>
    <row r="65" spans="1:14" s="172" customFormat="1" ht="15" customHeight="1">
      <c r="A65" s="222"/>
      <c r="B65" s="157"/>
      <c r="C65" s="222"/>
      <c r="D65" s="222"/>
      <c r="E65" s="222"/>
      <c r="G65" s="230"/>
      <c r="H65" s="157"/>
      <c r="I65" s="157"/>
      <c r="J65" s="222"/>
      <c r="K65" s="222"/>
      <c r="L65" s="222"/>
      <c r="M65" s="222"/>
      <c r="N65" s="222"/>
    </row>
    <row r="66" spans="1:14" s="172" customFormat="1" ht="15" customHeight="1">
      <c r="A66" s="222"/>
      <c r="B66" s="157"/>
      <c r="C66" s="222"/>
      <c r="D66" s="222"/>
      <c r="E66" s="222"/>
      <c r="G66" s="230"/>
      <c r="H66" s="157"/>
      <c r="I66" s="157"/>
      <c r="J66" s="222"/>
      <c r="K66" s="222"/>
      <c r="L66" s="222"/>
      <c r="M66" s="222"/>
      <c r="N66" s="222"/>
    </row>
    <row r="67" spans="1:14" s="172" customFormat="1" ht="15" customHeight="1">
      <c r="A67" s="222"/>
      <c r="B67" s="157"/>
      <c r="C67" s="222"/>
      <c r="D67" s="222"/>
      <c r="E67" s="222"/>
      <c r="G67" s="230"/>
      <c r="H67" s="157"/>
      <c r="I67" s="157"/>
      <c r="J67" s="222"/>
      <c r="K67" s="222"/>
      <c r="L67" s="222"/>
      <c r="M67" s="222"/>
      <c r="N67" s="222"/>
    </row>
    <row r="68" spans="1:14" s="172" customFormat="1" ht="15" customHeight="1">
      <c r="A68" s="222"/>
      <c r="B68" s="157"/>
      <c r="C68" s="222"/>
      <c r="D68" s="222"/>
      <c r="E68" s="222"/>
      <c r="G68" s="230"/>
      <c r="H68" s="157"/>
      <c r="I68" s="157"/>
      <c r="J68" s="222"/>
      <c r="K68" s="222"/>
      <c r="L68" s="222"/>
      <c r="M68" s="222"/>
      <c r="N68" s="222"/>
    </row>
    <row r="69" spans="1:14" s="172" customFormat="1" ht="15" customHeight="1">
      <c r="A69" s="222"/>
      <c r="B69" s="157"/>
      <c r="C69" s="222"/>
      <c r="D69" s="222"/>
      <c r="E69" s="222"/>
      <c r="G69" s="230"/>
      <c r="H69" s="157"/>
      <c r="I69" s="157"/>
      <c r="J69" s="222"/>
      <c r="K69" s="222"/>
      <c r="L69" s="222"/>
      <c r="M69" s="222"/>
      <c r="N69" s="222"/>
    </row>
    <row r="70" spans="1:14" s="172" customFormat="1" ht="15" customHeight="1">
      <c r="A70" s="222"/>
      <c r="B70" s="157"/>
      <c r="C70" s="222"/>
      <c r="D70" s="222"/>
      <c r="E70" s="222"/>
      <c r="G70" s="230"/>
      <c r="H70" s="157"/>
      <c r="I70" s="157"/>
      <c r="J70" s="222"/>
      <c r="K70" s="222"/>
      <c r="L70" s="222"/>
      <c r="M70" s="222"/>
      <c r="N70" s="222"/>
    </row>
    <row r="71" spans="1:14" s="172" customFormat="1" ht="15" customHeight="1">
      <c r="A71" s="222"/>
      <c r="B71" s="157"/>
      <c r="C71" s="222"/>
      <c r="D71" s="222"/>
      <c r="E71" s="222"/>
      <c r="G71" s="230"/>
      <c r="H71" s="157"/>
      <c r="I71" s="157"/>
      <c r="J71" s="222"/>
      <c r="K71" s="222"/>
      <c r="L71" s="222"/>
      <c r="M71" s="222"/>
      <c r="N71" s="222"/>
    </row>
    <row r="72" spans="1:14" s="172" customFormat="1" ht="15" customHeight="1">
      <c r="A72" s="222"/>
      <c r="B72" s="157"/>
      <c r="C72" s="222"/>
      <c r="D72" s="222"/>
      <c r="E72" s="222"/>
      <c r="G72" s="230"/>
      <c r="H72" s="157"/>
      <c r="I72" s="157"/>
      <c r="J72" s="222"/>
      <c r="K72" s="222"/>
      <c r="L72" s="222"/>
      <c r="M72" s="222"/>
      <c r="N72" s="222"/>
    </row>
    <row r="73" spans="1:14" s="172" customFormat="1" ht="15" customHeight="1">
      <c r="A73" s="222"/>
      <c r="B73" s="157"/>
      <c r="C73" s="222"/>
      <c r="D73" s="222"/>
      <c r="E73" s="222"/>
      <c r="G73" s="230"/>
      <c r="H73" s="157"/>
      <c r="I73" s="157"/>
      <c r="J73" s="222"/>
      <c r="K73" s="222"/>
      <c r="L73" s="222"/>
      <c r="M73" s="222"/>
      <c r="N73" s="222"/>
    </row>
    <row r="74" spans="1:14" s="172" customFormat="1" ht="15" customHeight="1">
      <c r="A74" s="222"/>
      <c r="B74" s="157"/>
      <c r="C74" s="222"/>
      <c r="D74" s="222"/>
      <c r="E74" s="222"/>
      <c r="G74" s="230"/>
      <c r="H74" s="157"/>
      <c r="I74" s="157"/>
      <c r="J74" s="222"/>
      <c r="K74" s="222"/>
      <c r="L74" s="222"/>
      <c r="M74" s="222"/>
      <c r="N74" s="222"/>
    </row>
    <row r="75" spans="1:14" s="172" customFormat="1" ht="15" customHeight="1">
      <c r="A75" s="222"/>
      <c r="B75" s="157"/>
      <c r="C75" s="222"/>
      <c r="D75" s="222"/>
      <c r="E75" s="222"/>
      <c r="G75" s="230"/>
      <c r="H75" s="157"/>
      <c r="I75" s="157"/>
      <c r="J75" s="222"/>
      <c r="K75" s="222"/>
      <c r="L75" s="222"/>
      <c r="M75" s="222"/>
      <c r="N75" s="222"/>
    </row>
    <row r="76" spans="1:14" s="172" customFormat="1" ht="15" customHeight="1">
      <c r="A76" s="222"/>
      <c r="B76" s="157"/>
      <c r="C76" s="222"/>
      <c r="D76" s="222"/>
      <c r="E76" s="222"/>
      <c r="G76" s="230"/>
      <c r="H76" s="157"/>
      <c r="I76" s="157"/>
      <c r="J76" s="222"/>
      <c r="K76" s="222"/>
      <c r="L76" s="222"/>
      <c r="M76" s="222"/>
      <c r="N76" s="222"/>
    </row>
    <row r="77" spans="1:14" s="172" customFormat="1" ht="15" customHeight="1">
      <c r="A77" s="222"/>
      <c r="B77" s="157"/>
      <c r="C77" s="222"/>
      <c r="D77" s="222"/>
      <c r="E77" s="222"/>
      <c r="G77" s="230"/>
      <c r="H77" s="157"/>
      <c r="I77" s="157"/>
      <c r="J77" s="222"/>
      <c r="K77" s="222"/>
      <c r="L77" s="222"/>
      <c r="M77" s="222"/>
      <c r="N77" s="222"/>
    </row>
    <row r="78" spans="1:14" s="172" customFormat="1" ht="15" customHeight="1">
      <c r="A78" s="222"/>
      <c r="B78" s="157"/>
      <c r="C78" s="222"/>
      <c r="D78" s="222"/>
      <c r="E78" s="222"/>
      <c r="G78" s="230"/>
      <c r="H78" s="157"/>
      <c r="I78" s="157"/>
      <c r="J78" s="222"/>
      <c r="K78" s="222"/>
      <c r="L78" s="222"/>
      <c r="M78" s="222"/>
      <c r="N78" s="222"/>
    </row>
    <row r="79" spans="1:14" s="172" customFormat="1" ht="15" customHeight="1">
      <c r="A79" s="222"/>
      <c r="B79" s="157"/>
      <c r="C79" s="222"/>
      <c r="D79" s="222"/>
      <c r="E79" s="222"/>
      <c r="G79" s="230"/>
      <c r="H79" s="157"/>
      <c r="I79" s="157"/>
      <c r="J79" s="222"/>
      <c r="K79" s="222"/>
      <c r="L79" s="222"/>
      <c r="M79" s="222"/>
      <c r="N79" s="222"/>
    </row>
    <row r="80" spans="1:14" s="172" customFormat="1" ht="15" customHeight="1">
      <c r="A80" s="222"/>
      <c r="B80" s="157"/>
      <c r="C80" s="222"/>
      <c r="D80" s="222"/>
      <c r="E80" s="222"/>
      <c r="G80" s="230"/>
      <c r="H80" s="157"/>
      <c r="I80" s="157"/>
      <c r="J80" s="222"/>
      <c r="K80" s="222"/>
      <c r="L80" s="222"/>
      <c r="M80" s="222"/>
      <c r="N80" s="222"/>
    </row>
    <row r="81" spans="1:14" s="172" customFormat="1">
      <c r="A81" s="222"/>
      <c r="B81" s="157"/>
      <c r="C81" s="222"/>
      <c r="D81" s="222"/>
      <c r="E81" s="222"/>
      <c r="G81" s="230"/>
      <c r="H81" s="157"/>
      <c r="I81" s="157"/>
      <c r="J81" s="222"/>
      <c r="K81" s="222"/>
      <c r="L81" s="222"/>
      <c r="M81" s="222"/>
      <c r="N81" s="222"/>
    </row>
    <row r="82" spans="1:14" s="172" customFormat="1">
      <c r="A82" s="222"/>
      <c r="B82" s="157"/>
      <c r="C82" s="222"/>
      <c r="D82" s="222"/>
      <c r="E82" s="222"/>
      <c r="G82" s="230"/>
      <c r="H82" s="157"/>
      <c r="I82" s="157"/>
      <c r="J82" s="222"/>
      <c r="K82" s="222"/>
      <c r="L82" s="222"/>
      <c r="M82" s="222"/>
      <c r="N82" s="222"/>
    </row>
    <row r="83" spans="1:14" s="172" customFormat="1">
      <c r="A83" s="222"/>
      <c r="B83" s="157"/>
      <c r="C83" s="222"/>
      <c r="D83" s="222"/>
      <c r="E83" s="222"/>
      <c r="G83" s="230"/>
      <c r="H83" s="157"/>
      <c r="I83" s="157"/>
      <c r="J83" s="222"/>
      <c r="K83" s="222"/>
      <c r="L83" s="222"/>
      <c r="M83" s="222"/>
      <c r="N83" s="222"/>
    </row>
    <row r="84" spans="1:14" s="172" customFormat="1">
      <c r="A84" s="222"/>
      <c r="B84" s="157"/>
      <c r="C84" s="222"/>
      <c r="D84" s="222"/>
      <c r="E84" s="222"/>
      <c r="G84" s="230"/>
      <c r="H84" s="157"/>
      <c r="I84" s="157"/>
      <c r="J84" s="222"/>
      <c r="K84" s="222"/>
      <c r="L84" s="222"/>
      <c r="M84" s="222"/>
      <c r="N84" s="222"/>
    </row>
    <row r="85" spans="1:14" s="172" customFormat="1">
      <c r="A85" s="222"/>
      <c r="B85" s="157"/>
      <c r="C85" s="222"/>
      <c r="D85" s="222"/>
      <c r="E85" s="222"/>
      <c r="G85" s="230"/>
      <c r="H85" s="157"/>
      <c r="I85" s="157"/>
      <c r="J85" s="222"/>
      <c r="K85" s="222"/>
      <c r="L85" s="222"/>
      <c r="M85" s="222"/>
      <c r="N85" s="222"/>
    </row>
    <row r="86" spans="1:14" s="172" customFormat="1">
      <c r="A86" s="222"/>
      <c r="B86" s="157"/>
      <c r="C86" s="222"/>
      <c r="D86" s="222"/>
      <c r="E86" s="222"/>
      <c r="G86" s="230"/>
      <c r="H86" s="157"/>
      <c r="I86" s="157"/>
      <c r="J86" s="222"/>
      <c r="K86" s="222"/>
      <c r="L86" s="222"/>
      <c r="M86" s="222"/>
      <c r="N86" s="222"/>
    </row>
    <row r="87" spans="1:14" s="172" customFormat="1">
      <c r="A87" s="222"/>
      <c r="B87" s="157"/>
      <c r="C87" s="222"/>
      <c r="D87" s="222"/>
      <c r="E87" s="222"/>
      <c r="G87" s="230"/>
      <c r="H87" s="157"/>
      <c r="I87" s="157"/>
      <c r="J87" s="222"/>
      <c r="K87" s="222"/>
      <c r="L87" s="222"/>
      <c r="M87" s="222"/>
      <c r="N87" s="222"/>
    </row>
    <row r="88" spans="1:14" s="172" customFormat="1">
      <c r="A88" s="222"/>
      <c r="B88" s="157"/>
      <c r="C88" s="222"/>
      <c r="D88" s="222"/>
      <c r="E88" s="222"/>
      <c r="G88" s="230"/>
      <c r="H88" s="157"/>
      <c r="I88" s="157"/>
      <c r="J88" s="222"/>
      <c r="K88" s="222"/>
      <c r="L88" s="222"/>
      <c r="M88" s="222"/>
      <c r="N88" s="222"/>
    </row>
    <row r="89" spans="1:14" s="172" customFormat="1">
      <c r="A89" s="222"/>
      <c r="B89" s="157"/>
      <c r="C89" s="222"/>
      <c r="D89" s="222"/>
      <c r="E89" s="222"/>
      <c r="G89" s="230"/>
      <c r="H89" s="157"/>
      <c r="I89" s="157"/>
      <c r="J89" s="222"/>
      <c r="K89" s="222"/>
      <c r="L89" s="222"/>
      <c r="M89" s="222"/>
      <c r="N89" s="222"/>
    </row>
    <row r="90" spans="1:14" s="172" customFormat="1">
      <c r="A90" s="222"/>
      <c r="B90" s="157"/>
      <c r="C90" s="222"/>
      <c r="D90" s="222"/>
      <c r="E90" s="222"/>
      <c r="G90" s="230"/>
      <c r="H90" s="157"/>
      <c r="I90" s="157"/>
      <c r="J90" s="222"/>
      <c r="K90" s="222"/>
      <c r="L90" s="222"/>
      <c r="M90" s="222"/>
      <c r="N90" s="222"/>
    </row>
    <row r="91" spans="1:14" s="172" customFormat="1">
      <c r="A91" s="222"/>
      <c r="B91" s="157"/>
      <c r="C91" s="222"/>
      <c r="D91" s="222"/>
      <c r="E91" s="222"/>
      <c r="G91" s="230"/>
      <c r="H91" s="157"/>
      <c r="I91" s="157"/>
      <c r="J91" s="222"/>
      <c r="K91" s="222"/>
      <c r="L91" s="222"/>
      <c r="M91" s="222"/>
      <c r="N91" s="222"/>
    </row>
    <row r="92" spans="1:14" s="172" customFormat="1">
      <c r="A92" s="222"/>
      <c r="B92" s="157"/>
      <c r="C92" s="222"/>
      <c r="D92" s="222"/>
      <c r="E92" s="222"/>
      <c r="G92" s="230"/>
      <c r="H92" s="157"/>
      <c r="I92" s="157"/>
      <c r="J92" s="222"/>
      <c r="K92" s="222"/>
      <c r="L92" s="222"/>
      <c r="M92" s="222"/>
      <c r="N92" s="222"/>
    </row>
    <row r="93" spans="1:14" s="172" customFormat="1">
      <c r="A93" s="222"/>
      <c r="B93" s="157"/>
      <c r="C93" s="222"/>
      <c r="D93" s="222"/>
      <c r="E93" s="222"/>
      <c r="G93" s="230"/>
      <c r="H93" s="157"/>
      <c r="I93" s="157"/>
      <c r="J93" s="222"/>
      <c r="K93" s="222"/>
      <c r="L93" s="222"/>
      <c r="M93" s="222"/>
      <c r="N93" s="222"/>
    </row>
    <row r="94" spans="1:14" s="172" customFormat="1">
      <c r="A94" s="222"/>
      <c r="B94" s="157"/>
      <c r="C94" s="222"/>
      <c r="D94" s="222"/>
      <c r="E94" s="222"/>
      <c r="G94" s="230"/>
      <c r="H94" s="157"/>
      <c r="I94" s="157"/>
      <c r="J94" s="222"/>
      <c r="K94" s="222"/>
      <c r="L94" s="222"/>
      <c r="M94" s="222"/>
      <c r="N94" s="222"/>
    </row>
    <row r="95" spans="1:14" s="172" customFormat="1">
      <c r="A95" s="222"/>
      <c r="B95" s="157"/>
      <c r="C95" s="222"/>
      <c r="D95" s="222"/>
      <c r="E95" s="222"/>
      <c r="G95" s="230"/>
      <c r="H95" s="157"/>
      <c r="I95" s="157"/>
      <c r="J95" s="222"/>
      <c r="K95" s="222"/>
      <c r="L95" s="222"/>
      <c r="M95" s="222"/>
      <c r="N95" s="222"/>
    </row>
    <row r="96" spans="1:14" s="172" customFormat="1">
      <c r="A96" s="222"/>
      <c r="B96" s="157"/>
      <c r="C96" s="222"/>
      <c r="D96" s="222"/>
      <c r="E96" s="222"/>
      <c r="G96" s="230"/>
      <c r="H96" s="157"/>
      <c r="I96" s="157"/>
      <c r="J96" s="222"/>
      <c r="K96" s="222"/>
      <c r="L96" s="222"/>
      <c r="M96" s="222"/>
      <c r="N96" s="222"/>
    </row>
    <row r="97" spans="1:15" s="172" customFormat="1">
      <c r="A97" s="222"/>
      <c r="B97" s="157"/>
      <c r="C97" s="222"/>
      <c r="D97" s="222"/>
      <c r="E97" s="222"/>
      <c r="G97" s="230"/>
      <c r="H97" s="157"/>
      <c r="I97" s="157"/>
      <c r="J97" s="222"/>
      <c r="K97" s="222"/>
      <c r="L97" s="222"/>
      <c r="M97" s="222"/>
      <c r="N97" s="222"/>
    </row>
    <row r="98" spans="1:15" s="172" customFormat="1">
      <c r="A98" s="222"/>
      <c r="B98" s="157"/>
      <c r="C98" s="222"/>
      <c r="D98" s="222"/>
      <c r="E98" s="222"/>
      <c r="G98" s="230"/>
      <c r="H98" s="157"/>
      <c r="I98" s="157"/>
      <c r="J98" s="222"/>
      <c r="K98" s="222"/>
      <c r="L98" s="222"/>
      <c r="M98" s="222"/>
      <c r="N98" s="222"/>
    </row>
    <row r="99" spans="1:15" s="172" customFormat="1">
      <c r="A99" s="222"/>
      <c r="B99" s="157"/>
      <c r="C99" s="222"/>
      <c r="D99" s="222"/>
      <c r="E99" s="222"/>
      <c r="G99" s="230"/>
      <c r="H99" s="157"/>
      <c r="I99" s="157"/>
      <c r="J99" s="222"/>
      <c r="K99" s="222"/>
      <c r="L99" s="222"/>
      <c r="M99" s="222"/>
      <c r="N99" s="222"/>
    </row>
    <row r="100" spans="1:15" s="172" customFormat="1">
      <c r="A100" s="222"/>
      <c r="B100" s="157"/>
      <c r="C100" s="222"/>
      <c r="D100" s="222"/>
      <c r="E100" s="222"/>
      <c r="G100" s="230"/>
      <c r="H100" s="157"/>
      <c r="I100" s="157"/>
      <c r="J100" s="222"/>
      <c r="K100" s="222"/>
      <c r="L100" s="222"/>
      <c r="M100" s="222"/>
      <c r="N100" s="222"/>
    </row>
    <row r="101" spans="1:15" s="172" customFormat="1">
      <c r="A101" s="222"/>
      <c r="B101" s="157"/>
      <c r="C101" s="222"/>
      <c r="D101" s="222"/>
      <c r="E101" s="222"/>
      <c r="G101" s="230"/>
      <c r="H101" s="157"/>
      <c r="I101" s="157"/>
      <c r="J101" s="222"/>
      <c r="K101" s="222"/>
      <c r="L101" s="222"/>
      <c r="M101" s="222"/>
      <c r="N101" s="222"/>
      <c r="O101" s="157"/>
    </row>
    <row r="102" spans="1:15" s="172" customFormat="1">
      <c r="A102" s="222"/>
      <c r="B102" s="157"/>
      <c r="C102" s="222"/>
      <c r="D102" s="222"/>
      <c r="E102" s="222"/>
      <c r="F102" s="157"/>
      <c r="G102" s="230"/>
      <c r="H102" s="157"/>
      <c r="I102" s="157"/>
      <c r="J102" s="222"/>
      <c r="K102" s="222"/>
      <c r="L102" s="222"/>
      <c r="M102" s="222"/>
      <c r="N102" s="222"/>
      <c r="O102" s="157"/>
    </row>
  </sheetData>
  <autoFilter ref="A3:E33" xr:uid="{B91E79BE-A485-4005-BEF1-BCFC2363D62B}">
    <sortState ref="A4:E29">
      <sortCondition sortBy="cellColor" ref="B3:B29" dxfId="51"/>
    </sortState>
  </autoFilter>
  <mergeCells count="5">
    <mergeCell ref="A1:E1"/>
    <mergeCell ref="G1:N1"/>
    <mergeCell ref="A2:E2"/>
    <mergeCell ref="K3:N3"/>
    <mergeCell ref="G21:N21"/>
  </mergeCells>
  <conditionalFormatting sqref="E4 E7:E13 E16:E29">
    <cfRule type="cellIs" dxfId="50" priority="50" operator="greaterThan">
      <formula>10</formula>
    </cfRule>
  </conditionalFormatting>
  <conditionalFormatting sqref="L20 N20 N4:N14 L4:L14">
    <cfRule type="cellIs" dxfId="49" priority="49" operator="greaterThan">
      <formula>10</formula>
    </cfRule>
  </conditionalFormatting>
  <conditionalFormatting sqref="H20 J16">
    <cfRule type="expression" dxfId="48" priority="48">
      <formula>L16&gt;10</formula>
    </cfRule>
  </conditionalFormatting>
  <conditionalFormatting sqref="K20">
    <cfRule type="expression" dxfId="47" priority="51">
      <formula>#REF!&gt;10</formula>
    </cfRule>
  </conditionalFormatting>
  <conditionalFormatting sqref="E5">
    <cfRule type="cellIs" dxfId="46" priority="47" operator="greaterThan">
      <formula>10</formula>
    </cfRule>
  </conditionalFormatting>
  <conditionalFormatting sqref="E6">
    <cfRule type="cellIs" dxfId="45" priority="46" operator="greaterThan">
      <formula>10</formula>
    </cfRule>
  </conditionalFormatting>
  <conditionalFormatting sqref="E14">
    <cfRule type="cellIs" dxfId="44" priority="45" operator="greaterThan">
      <formula>10</formula>
    </cfRule>
  </conditionalFormatting>
  <conditionalFormatting sqref="J20">
    <cfRule type="expression" dxfId="43" priority="44">
      <formula>N20&gt;10</formula>
    </cfRule>
  </conditionalFormatting>
  <conditionalFormatting sqref="K4:K14">
    <cfRule type="expression" dxfId="42" priority="43">
      <formula>#REF!&gt;10</formula>
    </cfRule>
  </conditionalFormatting>
  <conditionalFormatting sqref="H4">
    <cfRule type="expression" dxfId="41" priority="42">
      <formula>L4&gt;10</formula>
    </cfRule>
  </conditionalFormatting>
  <conditionalFormatting sqref="H7">
    <cfRule type="expression" dxfId="40" priority="41">
      <formula>L7&gt;10</formula>
    </cfRule>
  </conditionalFormatting>
  <conditionalFormatting sqref="H5">
    <cfRule type="expression" dxfId="39" priority="40">
      <formula>L5&gt;10</formula>
    </cfRule>
  </conditionalFormatting>
  <conditionalFormatting sqref="J4">
    <cfRule type="expression" dxfId="38" priority="39">
      <formula>N4&gt;10</formula>
    </cfRule>
  </conditionalFormatting>
  <conditionalFormatting sqref="J13">
    <cfRule type="expression" dxfId="37" priority="38">
      <formula>N13&gt;10</formula>
    </cfRule>
  </conditionalFormatting>
  <conditionalFormatting sqref="J7">
    <cfRule type="expression" dxfId="36" priority="37">
      <formula>N7&gt;10</formula>
    </cfRule>
  </conditionalFormatting>
  <conditionalFormatting sqref="H6">
    <cfRule type="expression" dxfId="35" priority="36">
      <formula>L6&gt;10</formula>
    </cfRule>
  </conditionalFormatting>
  <conditionalFormatting sqref="E15">
    <cfRule type="cellIs" dxfId="34" priority="35" operator="greaterThan">
      <formula>10</formula>
    </cfRule>
  </conditionalFormatting>
  <conditionalFormatting sqref="J12">
    <cfRule type="expression" dxfId="33" priority="34">
      <formula>N12&gt;10</formula>
    </cfRule>
  </conditionalFormatting>
  <conditionalFormatting sqref="N15 L15">
    <cfRule type="cellIs" dxfId="32" priority="33" operator="greaterThan">
      <formula>10</formula>
    </cfRule>
  </conditionalFormatting>
  <conditionalFormatting sqref="K15">
    <cfRule type="expression" dxfId="31" priority="32">
      <formula>#REF!&gt;10</formula>
    </cfRule>
  </conditionalFormatting>
  <conditionalFormatting sqref="J15">
    <cfRule type="expression" dxfId="30" priority="31">
      <formula>N15&gt;10</formula>
    </cfRule>
  </conditionalFormatting>
  <conditionalFormatting sqref="J8">
    <cfRule type="expression" dxfId="29" priority="30">
      <formula>N8&gt;10</formula>
    </cfRule>
  </conditionalFormatting>
  <conditionalFormatting sqref="J10">
    <cfRule type="expression" dxfId="28" priority="29">
      <formula>N10&gt;10</formula>
    </cfRule>
  </conditionalFormatting>
  <conditionalFormatting sqref="N16 L16">
    <cfRule type="cellIs" dxfId="27" priority="28" operator="greaterThan">
      <formula>10</formula>
    </cfRule>
  </conditionalFormatting>
  <conditionalFormatting sqref="K16">
    <cfRule type="expression" dxfId="26" priority="27">
      <formula>#REF!&gt;10</formula>
    </cfRule>
  </conditionalFormatting>
  <conditionalFormatting sqref="H10">
    <cfRule type="expression" dxfId="25" priority="26">
      <formula>L10&gt;10</formula>
    </cfRule>
  </conditionalFormatting>
  <conditionalFormatting sqref="H16">
    <cfRule type="expression" dxfId="24" priority="25">
      <formula>L16&gt;10</formula>
    </cfRule>
  </conditionalFormatting>
  <conditionalFormatting sqref="J6">
    <cfRule type="expression" dxfId="23" priority="24">
      <formula>N6&gt;10</formula>
    </cfRule>
  </conditionalFormatting>
  <conditionalFormatting sqref="H11">
    <cfRule type="expression" dxfId="22" priority="23">
      <formula>L11&gt;10</formula>
    </cfRule>
  </conditionalFormatting>
  <conditionalFormatting sqref="H14">
    <cfRule type="expression" dxfId="21" priority="22">
      <formula>L14&gt;10</formula>
    </cfRule>
  </conditionalFormatting>
  <conditionalFormatting sqref="N19 L19">
    <cfRule type="cellIs" dxfId="20" priority="21" operator="greaterThan">
      <formula>10</formula>
    </cfRule>
  </conditionalFormatting>
  <conditionalFormatting sqref="K19">
    <cfRule type="expression" dxfId="19" priority="20">
      <formula>#REF!&gt;10</formula>
    </cfRule>
  </conditionalFormatting>
  <conditionalFormatting sqref="H12">
    <cfRule type="expression" dxfId="18" priority="19">
      <formula>L12&gt;10</formula>
    </cfRule>
  </conditionalFormatting>
  <conditionalFormatting sqref="J14">
    <cfRule type="expression" dxfId="17" priority="18">
      <formula>N14&gt;10</formula>
    </cfRule>
  </conditionalFormatting>
  <conditionalFormatting sqref="H9">
    <cfRule type="expression" dxfId="16" priority="17">
      <formula>L9&gt;10</formula>
    </cfRule>
  </conditionalFormatting>
  <conditionalFormatting sqref="J9">
    <cfRule type="expression" dxfId="15" priority="16">
      <formula>N9&gt;10</formula>
    </cfRule>
  </conditionalFormatting>
  <conditionalFormatting sqref="J5">
    <cfRule type="expression" dxfId="14" priority="15">
      <formula>N5&gt;10</formula>
    </cfRule>
  </conditionalFormatting>
  <conditionalFormatting sqref="J19">
    <cfRule type="expression" dxfId="13" priority="14">
      <formula>N19&gt;10</formula>
    </cfRule>
  </conditionalFormatting>
  <conditionalFormatting sqref="J17">
    <cfRule type="expression" dxfId="12" priority="13">
      <formula>N17&gt;10</formula>
    </cfRule>
  </conditionalFormatting>
  <conditionalFormatting sqref="N17 L17">
    <cfRule type="cellIs" dxfId="11" priority="12" operator="greaterThan">
      <formula>10</formula>
    </cfRule>
  </conditionalFormatting>
  <conditionalFormatting sqref="K17">
    <cfRule type="expression" dxfId="10" priority="11">
      <formula>#REF!&gt;10</formula>
    </cfRule>
  </conditionalFormatting>
  <conditionalFormatting sqref="H17">
    <cfRule type="expression" dxfId="9" priority="10">
      <formula>L17&gt;10</formula>
    </cfRule>
  </conditionalFormatting>
  <conditionalFormatting sqref="J18">
    <cfRule type="expression" dxfId="8" priority="9">
      <formula>N18&gt;10</formula>
    </cfRule>
  </conditionalFormatting>
  <conditionalFormatting sqref="N18 L18">
    <cfRule type="cellIs" dxfId="7" priority="8" operator="greaterThan">
      <formula>10</formula>
    </cfRule>
  </conditionalFormatting>
  <conditionalFormatting sqref="K18">
    <cfRule type="expression" dxfId="6" priority="7">
      <formula>#REF!&gt;10</formula>
    </cfRule>
  </conditionalFormatting>
  <conditionalFormatting sqref="H13">
    <cfRule type="expression" dxfId="5" priority="6">
      <formula>L13&gt;10</formula>
    </cfRule>
  </conditionalFormatting>
  <conditionalFormatting sqref="H19">
    <cfRule type="expression" dxfId="4" priority="5">
      <formula>L19&gt;10</formula>
    </cfRule>
  </conditionalFormatting>
  <conditionalFormatting sqref="H18">
    <cfRule type="expression" dxfId="3" priority="4">
      <formula>L18&gt;10</formula>
    </cfRule>
  </conditionalFormatting>
  <conditionalFormatting sqref="H15">
    <cfRule type="expression" dxfId="2" priority="3">
      <formula>L15&gt;10</formula>
    </cfRule>
  </conditionalFormatting>
  <conditionalFormatting sqref="J11">
    <cfRule type="expression" dxfId="1" priority="2">
      <formula>N11&gt;10</formula>
    </cfRule>
  </conditionalFormatting>
  <conditionalFormatting sqref="H8">
    <cfRule type="expression" dxfId="0" priority="1">
      <formula>L8&gt;10</formula>
    </cfRule>
  </conditionalFormatting>
  <printOptions horizontalCentered="1"/>
  <pageMargins left="0" right="0" top="0.38" bottom="0.5" header="0.74803149606299213" footer="0.51181102362204722"/>
  <pageSetup paperSize="9" orientation="portrait" horizontalDpi="4294967293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41AC-A4B4-4D85-A65D-65BFFED82E9D}">
  <dimension ref="A1:D100"/>
  <sheetViews>
    <sheetView workbookViewId="0">
      <pane ySplit="1" topLeftCell="A2" activePane="bottomLeft" state="frozen"/>
      <selection activeCell="AQ1" sqref="AQ1:AR1"/>
      <selection pane="bottomLeft" activeCell="B9" sqref="B9"/>
    </sheetView>
  </sheetViews>
  <sheetFormatPr defaultRowHeight="14.25"/>
  <cols>
    <col min="1" max="1" width="19.5703125" style="233" bestFit="1" customWidth="1"/>
    <col min="2" max="2" width="23.28515625" style="233" bestFit="1" customWidth="1"/>
    <col min="3" max="3" width="18" style="233" customWidth="1"/>
    <col min="4" max="4" width="23.140625" style="247" customWidth="1"/>
    <col min="5" max="16384" width="9.140625" style="233"/>
  </cols>
  <sheetData>
    <row r="1" spans="1:4" ht="40.5" customHeight="1">
      <c r="A1" s="231" t="s">
        <v>20</v>
      </c>
      <c r="B1" s="231"/>
      <c r="C1" s="231"/>
      <c r="D1" s="232" t="s">
        <v>21</v>
      </c>
    </row>
    <row r="2" spans="1:4">
      <c r="A2" s="234">
        <v>45874</v>
      </c>
      <c r="B2" s="235" t="s">
        <v>42</v>
      </c>
      <c r="C2" s="236" t="s">
        <v>44</v>
      </c>
      <c r="D2" s="237" t="s">
        <v>10</v>
      </c>
    </row>
    <row r="3" spans="1:4">
      <c r="A3" s="234">
        <v>45881</v>
      </c>
      <c r="B3" s="235" t="s">
        <v>12</v>
      </c>
      <c r="C3" s="236" t="s">
        <v>35</v>
      </c>
      <c r="D3" s="238"/>
    </row>
    <row r="4" spans="1:4">
      <c r="A4" s="234">
        <v>45888</v>
      </c>
      <c r="B4" s="235" t="s">
        <v>14</v>
      </c>
      <c r="C4" s="236" t="s">
        <v>36</v>
      </c>
      <c r="D4" s="238"/>
    </row>
    <row r="5" spans="1:4">
      <c r="A5" s="234">
        <v>45895</v>
      </c>
      <c r="B5" s="235" t="s">
        <v>8</v>
      </c>
      <c r="C5" s="236" t="s">
        <v>37</v>
      </c>
      <c r="D5" s="238"/>
    </row>
    <row r="6" spans="1:4">
      <c r="A6" s="234">
        <v>45902</v>
      </c>
      <c r="B6" s="235" t="s">
        <v>17</v>
      </c>
      <c r="C6" s="236" t="s">
        <v>38</v>
      </c>
      <c r="D6" s="238"/>
    </row>
    <row r="7" spans="1:4">
      <c r="A7" s="234">
        <v>45909</v>
      </c>
      <c r="B7" s="235" t="s">
        <v>7</v>
      </c>
      <c r="C7" s="236" t="s">
        <v>39</v>
      </c>
      <c r="D7" s="238"/>
    </row>
    <row r="8" spans="1:4">
      <c r="A8" s="234">
        <v>45916</v>
      </c>
      <c r="B8" s="235" t="s">
        <v>18</v>
      </c>
      <c r="C8" s="236" t="s">
        <v>41</v>
      </c>
      <c r="D8" s="237"/>
    </row>
    <row r="9" spans="1:4">
      <c r="A9" s="239">
        <v>45923</v>
      </c>
      <c r="B9" s="240" t="s">
        <v>11</v>
      </c>
      <c r="C9" s="241" t="s">
        <v>40</v>
      </c>
      <c r="D9" s="238" t="s">
        <v>9</v>
      </c>
    </row>
    <row r="10" spans="1:4">
      <c r="A10" s="242">
        <v>45930</v>
      </c>
      <c r="B10" s="243" t="s">
        <v>48</v>
      </c>
      <c r="C10" s="244" t="s">
        <v>49</v>
      </c>
      <c r="D10" s="238"/>
    </row>
    <row r="11" spans="1:4">
      <c r="A11" s="245">
        <v>45937</v>
      </c>
      <c r="B11" s="243" t="s">
        <v>5</v>
      </c>
      <c r="C11" s="246" t="s">
        <v>24</v>
      </c>
      <c r="D11" s="238"/>
    </row>
    <row r="12" spans="1:4">
      <c r="A12" s="245">
        <v>45944</v>
      </c>
      <c r="B12" s="1" t="s">
        <v>6</v>
      </c>
      <c r="C12" s="4" t="s">
        <v>25</v>
      </c>
      <c r="D12" s="238"/>
    </row>
    <row r="13" spans="1:4">
      <c r="A13" s="245">
        <v>45951</v>
      </c>
      <c r="B13" s="3" t="s">
        <v>43</v>
      </c>
      <c r="C13" s="5" t="s">
        <v>45</v>
      </c>
      <c r="D13" s="238"/>
    </row>
    <row r="14" spans="1:4">
      <c r="A14" s="242">
        <v>45958</v>
      </c>
      <c r="B14" s="243" t="s">
        <v>19</v>
      </c>
      <c r="C14" s="246" t="s">
        <v>26</v>
      </c>
      <c r="D14" s="238"/>
    </row>
    <row r="15" spans="1:4">
      <c r="A15" s="242">
        <v>45965</v>
      </c>
      <c r="B15" s="243" t="s">
        <v>13</v>
      </c>
      <c r="C15" s="246" t="s">
        <v>27</v>
      </c>
      <c r="D15" s="2"/>
    </row>
    <row r="16" spans="1:4">
      <c r="A16" s="242">
        <v>45972</v>
      </c>
      <c r="B16" s="243" t="s">
        <v>1</v>
      </c>
      <c r="C16" s="246" t="s">
        <v>30</v>
      </c>
      <c r="D16" s="238" t="s">
        <v>11</v>
      </c>
    </row>
    <row r="17" spans="1:4">
      <c r="A17" s="242">
        <v>45979</v>
      </c>
      <c r="B17" s="243" t="s">
        <v>3</v>
      </c>
      <c r="C17" s="246" t="s">
        <v>28</v>
      </c>
      <c r="D17" s="238"/>
    </row>
    <row r="18" spans="1:4">
      <c r="A18" s="242">
        <v>45986</v>
      </c>
      <c r="B18" s="243" t="s">
        <v>0</v>
      </c>
      <c r="C18" s="246" t="s">
        <v>29</v>
      </c>
      <c r="D18" s="238"/>
    </row>
    <row r="19" spans="1:4">
      <c r="A19" s="242">
        <v>45993</v>
      </c>
      <c r="B19" s="243" t="s">
        <v>1</v>
      </c>
      <c r="C19" s="246" t="s">
        <v>30</v>
      </c>
      <c r="D19" s="238"/>
    </row>
    <row r="20" spans="1:4">
      <c r="A20" s="242">
        <v>46000</v>
      </c>
      <c r="B20" s="235" t="s">
        <v>2</v>
      </c>
      <c r="C20" s="236" t="s">
        <v>23</v>
      </c>
      <c r="D20" s="238"/>
    </row>
    <row r="21" spans="1:4">
      <c r="A21" s="242">
        <v>46007</v>
      </c>
      <c r="B21" s="235" t="s">
        <v>4</v>
      </c>
      <c r="C21" s="236" t="s">
        <v>31</v>
      </c>
      <c r="D21" s="238"/>
    </row>
    <row r="22" spans="1:4">
      <c r="A22" s="242">
        <v>46014</v>
      </c>
      <c r="B22" s="235" t="s">
        <v>15</v>
      </c>
      <c r="C22" s="236" t="s">
        <v>32</v>
      </c>
      <c r="D22" s="238"/>
    </row>
    <row r="23" spans="1:4">
      <c r="A23" s="242">
        <v>46021</v>
      </c>
      <c r="B23" s="235" t="s">
        <v>46</v>
      </c>
      <c r="C23" s="236" t="s">
        <v>47</v>
      </c>
      <c r="D23" s="238"/>
    </row>
    <row r="24" spans="1:4">
      <c r="A24" s="242">
        <v>46028</v>
      </c>
      <c r="B24" s="235" t="s">
        <v>50</v>
      </c>
      <c r="C24" s="236" t="s">
        <v>51</v>
      </c>
      <c r="D24" s="238"/>
    </row>
    <row r="25" spans="1:4">
      <c r="A25" s="242">
        <v>46035</v>
      </c>
      <c r="B25" s="243" t="s">
        <v>16</v>
      </c>
      <c r="C25" s="246" t="s">
        <v>33</v>
      </c>
      <c r="D25" s="238"/>
    </row>
    <row r="26" spans="1:4">
      <c r="A26" s="242">
        <v>46042</v>
      </c>
      <c r="B26" s="243" t="s">
        <v>10</v>
      </c>
      <c r="C26" s="246" t="s">
        <v>34</v>
      </c>
      <c r="D26" s="247" t="s">
        <v>42</v>
      </c>
    </row>
    <row r="27" spans="1:4">
      <c r="A27" s="242">
        <v>46049</v>
      </c>
      <c r="B27" s="243" t="s">
        <v>10</v>
      </c>
      <c r="C27" s="246" t="s">
        <v>34</v>
      </c>
    </row>
    <row r="28" spans="1:4">
      <c r="A28" s="242">
        <v>46056</v>
      </c>
      <c r="B28" s="243" t="s">
        <v>12</v>
      </c>
      <c r="C28" s="246" t="s">
        <v>35</v>
      </c>
    </row>
    <row r="29" spans="1:4">
      <c r="A29" s="242">
        <v>46063</v>
      </c>
      <c r="B29" s="243" t="s">
        <v>14</v>
      </c>
      <c r="C29" s="246" t="s">
        <v>36</v>
      </c>
    </row>
    <row r="30" spans="1:4">
      <c r="A30" s="242">
        <v>46070</v>
      </c>
      <c r="B30" s="243" t="s">
        <v>8</v>
      </c>
      <c r="C30" s="246" t="s">
        <v>37</v>
      </c>
    </row>
    <row r="31" spans="1:4">
      <c r="A31" s="242">
        <v>46077</v>
      </c>
      <c r="B31" s="243" t="s">
        <v>17</v>
      </c>
      <c r="C31" s="246" t="s">
        <v>38</v>
      </c>
    </row>
    <row r="32" spans="1:4">
      <c r="A32" s="242">
        <v>46084</v>
      </c>
      <c r="B32" s="235" t="s">
        <v>7</v>
      </c>
      <c r="C32" s="246" t="s">
        <v>39</v>
      </c>
    </row>
    <row r="33" spans="1:3">
      <c r="A33" s="242">
        <v>46091</v>
      </c>
      <c r="B33" s="235" t="s">
        <v>18</v>
      </c>
      <c r="C33" s="236" t="s">
        <v>41</v>
      </c>
    </row>
    <row r="34" spans="1:3">
      <c r="A34" s="242">
        <v>46098</v>
      </c>
      <c r="B34" s="243" t="s">
        <v>9</v>
      </c>
      <c r="C34" s="246" t="s">
        <v>22</v>
      </c>
    </row>
    <row r="35" spans="1:3">
      <c r="A35" s="242">
        <v>46105</v>
      </c>
      <c r="B35" s="243" t="s">
        <v>48</v>
      </c>
      <c r="C35" s="244" t="s">
        <v>49</v>
      </c>
    </row>
    <row r="36" spans="1:3">
      <c r="A36" s="242">
        <v>46112</v>
      </c>
      <c r="B36" s="243" t="s">
        <v>5</v>
      </c>
      <c r="C36" s="246" t="s">
        <v>24</v>
      </c>
    </row>
    <row r="37" spans="1:3">
      <c r="A37" s="242">
        <v>46119</v>
      </c>
      <c r="B37" s="1" t="s">
        <v>6</v>
      </c>
      <c r="C37" s="4" t="s">
        <v>25</v>
      </c>
    </row>
    <row r="38" spans="1:3">
      <c r="A38" s="242">
        <v>46126</v>
      </c>
      <c r="B38" s="3" t="s">
        <v>43</v>
      </c>
      <c r="C38" s="5" t="s">
        <v>45</v>
      </c>
    </row>
    <row r="39" spans="1:3">
      <c r="A39" s="242">
        <v>46133</v>
      </c>
      <c r="B39" s="243" t="s">
        <v>19</v>
      </c>
      <c r="C39" s="246" t="s">
        <v>26</v>
      </c>
    </row>
    <row r="40" spans="1:3">
      <c r="A40" s="242">
        <v>46140</v>
      </c>
      <c r="B40" s="243" t="s">
        <v>13</v>
      </c>
      <c r="C40" s="246" t="s">
        <v>27</v>
      </c>
    </row>
    <row r="41" spans="1:3">
      <c r="A41" s="242">
        <v>46147</v>
      </c>
      <c r="B41" s="243" t="s">
        <v>11</v>
      </c>
      <c r="C41" s="246" t="s">
        <v>40</v>
      </c>
    </row>
    <row r="42" spans="1:3">
      <c r="A42" s="242">
        <v>46154</v>
      </c>
      <c r="B42" s="243" t="s">
        <v>3</v>
      </c>
      <c r="C42" s="246" t="s">
        <v>28</v>
      </c>
    </row>
    <row r="43" spans="1:3">
      <c r="A43" s="242">
        <v>46161</v>
      </c>
      <c r="B43" s="243" t="s">
        <v>0</v>
      </c>
      <c r="C43" s="246" t="s">
        <v>29</v>
      </c>
    </row>
    <row r="44" spans="1:3">
      <c r="A44" s="242">
        <v>46168</v>
      </c>
      <c r="B44" s="243" t="s">
        <v>1</v>
      </c>
      <c r="C44" s="246" t="s">
        <v>30</v>
      </c>
    </row>
    <row r="45" spans="1:3">
      <c r="A45" s="242">
        <v>46175</v>
      </c>
      <c r="B45" s="235" t="s">
        <v>2</v>
      </c>
      <c r="C45" s="236" t="s">
        <v>23</v>
      </c>
    </row>
    <row r="46" spans="1:3">
      <c r="A46" s="242">
        <v>46182</v>
      </c>
      <c r="B46" s="235" t="s">
        <v>4</v>
      </c>
      <c r="C46" s="236" t="s">
        <v>31</v>
      </c>
    </row>
    <row r="47" spans="1:3">
      <c r="A47" s="242">
        <v>46189</v>
      </c>
      <c r="B47" s="235" t="s">
        <v>15</v>
      </c>
      <c r="C47" s="236" t="s">
        <v>32</v>
      </c>
    </row>
    <row r="48" spans="1:3">
      <c r="A48" s="242">
        <v>46196</v>
      </c>
      <c r="B48" s="235" t="s">
        <v>46</v>
      </c>
      <c r="C48" s="236" t="s">
        <v>47</v>
      </c>
    </row>
    <row r="49" spans="1:4">
      <c r="A49" s="242">
        <v>46203</v>
      </c>
      <c r="B49" s="235" t="s">
        <v>50</v>
      </c>
      <c r="C49" s="236" t="s">
        <v>51</v>
      </c>
    </row>
    <row r="50" spans="1:4">
      <c r="A50" s="242">
        <v>46210</v>
      </c>
      <c r="B50" s="243" t="s">
        <v>16</v>
      </c>
      <c r="C50" s="246" t="s">
        <v>33</v>
      </c>
      <c r="D50" s="238"/>
    </row>
    <row r="51" spans="1:4">
      <c r="A51" s="242">
        <v>46217</v>
      </c>
      <c r="B51" s="243" t="s">
        <v>42</v>
      </c>
      <c r="C51" s="246" t="s">
        <v>44</v>
      </c>
    </row>
    <row r="52" spans="1:4">
      <c r="A52" s="242">
        <v>46224</v>
      </c>
      <c r="B52" s="243" t="s">
        <v>10</v>
      </c>
      <c r="C52" s="246" t="s">
        <v>34</v>
      </c>
    </row>
    <row r="53" spans="1:4">
      <c r="A53" s="242">
        <v>46231</v>
      </c>
      <c r="B53" s="243" t="s">
        <v>12</v>
      </c>
      <c r="C53" s="246" t="s">
        <v>35</v>
      </c>
    </row>
    <row r="54" spans="1:4">
      <c r="A54" s="242">
        <v>46238</v>
      </c>
      <c r="B54" s="243" t="s">
        <v>14</v>
      </c>
      <c r="C54" s="246" t="s">
        <v>36</v>
      </c>
    </row>
    <row r="55" spans="1:4">
      <c r="A55" s="242">
        <v>46245</v>
      </c>
      <c r="B55" s="243" t="s">
        <v>8</v>
      </c>
      <c r="C55" s="246" t="s">
        <v>37</v>
      </c>
    </row>
    <row r="56" spans="1:4">
      <c r="A56" s="242">
        <v>46252</v>
      </c>
      <c r="B56" s="243" t="s">
        <v>17</v>
      </c>
      <c r="C56" s="246" t="s">
        <v>38</v>
      </c>
    </row>
    <row r="57" spans="1:4">
      <c r="A57" s="242">
        <v>46259</v>
      </c>
      <c r="B57" s="235" t="s">
        <v>7</v>
      </c>
      <c r="C57" s="246" t="s">
        <v>39</v>
      </c>
    </row>
    <row r="58" spans="1:4">
      <c r="A58" s="242">
        <v>46266</v>
      </c>
      <c r="B58" s="235" t="s">
        <v>18</v>
      </c>
      <c r="C58" s="236" t="s">
        <v>41</v>
      </c>
    </row>
    <row r="59" spans="1:4">
      <c r="A59" s="242">
        <v>46273</v>
      </c>
      <c r="B59" s="243" t="s">
        <v>9</v>
      </c>
      <c r="C59" s="246" t="s">
        <v>22</v>
      </c>
    </row>
    <row r="60" spans="1:4">
      <c r="A60" s="242">
        <v>46280</v>
      </c>
      <c r="B60" s="243" t="s">
        <v>48</v>
      </c>
      <c r="C60" s="244" t="s">
        <v>49</v>
      </c>
    </row>
    <row r="61" spans="1:4">
      <c r="A61" s="242">
        <v>46287</v>
      </c>
      <c r="B61" s="243" t="s">
        <v>5</v>
      </c>
      <c r="C61" s="246" t="s">
        <v>24</v>
      </c>
    </row>
    <row r="62" spans="1:4">
      <c r="A62" s="242">
        <v>46294</v>
      </c>
      <c r="B62" s="1" t="s">
        <v>6</v>
      </c>
      <c r="C62" s="4" t="s">
        <v>25</v>
      </c>
    </row>
    <row r="63" spans="1:4">
      <c r="A63" s="242">
        <v>46301</v>
      </c>
      <c r="B63" s="3" t="s">
        <v>43</v>
      </c>
      <c r="C63" s="5" t="s">
        <v>45</v>
      </c>
    </row>
    <row r="64" spans="1:4">
      <c r="A64" s="242">
        <v>46308</v>
      </c>
      <c r="B64" s="243" t="s">
        <v>19</v>
      </c>
      <c r="C64" s="246" t="s">
        <v>26</v>
      </c>
    </row>
    <row r="65" spans="1:4">
      <c r="A65" s="242">
        <v>46315</v>
      </c>
      <c r="B65" s="243" t="s">
        <v>13</v>
      </c>
      <c r="C65" s="246" t="s">
        <v>27</v>
      </c>
    </row>
    <row r="66" spans="1:4">
      <c r="A66" s="242">
        <v>46322</v>
      </c>
      <c r="B66" s="243" t="s">
        <v>11</v>
      </c>
      <c r="C66" s="246" t="s">
        <v>40</v>
      </c>
    </row>
    <row r="67" spans="1:4">
      <c r="A67" s="242">
        <v>46329</v>
      </c>
      <c r="B67" s="243" t="s">
        <v>3</v>
      </c>
      <c r="C67" s="246" t="s">
        <v>28</v>
      </c>
    </row>
    <row r="68" spans="1:4">
      <c r="A68" s="242">
        <v>46336</v>
      </c>
      <c r="B68" s="243" t="s">
        <v>0</v>
      </c>
      <c r="C68" s="246" t="s">
        <v>29</v>
      </c>
    </row>
    <row r="69" spans="1:4">
      <c r="A69" s="242">
        <v>46343</v>
      </c>
      <c r="B69" s="243" t="s">
        <v>1</v>
      </c>
      <c r="C69" s="246" t="s">
        <v>30</v>
      </c>
    </row>
    <row r="70" spans="1:4">
      <c r="A70" s="242">
        <v>46350</v>
      </c>
      <c r="B70" s="235" t="s">
        <v>2</v>
      </c>
      <c r="C70" s="236" t="s">
        <v>23</v>
      </c>
    </row>
    <row r="71" spans="1:4">
      <c r="A71" s="242">
        <v>46357</v>
      </c>
      <c r="B71" s="235" t="s">
        <v>4</v>
      </c>
      <c r="C71" s="236" t="s">
        <v>31</v>
      </c>
    </row>
    <row r="72" spans="1:4">
      <c r="A72" s="242">
        <v>46364</v>
      </c>
      <c r="B72" s="235" t="s">
        <v>15</v>
      </c>
      <c r="C72" s="236" t="s">
        <v>32</v>
      </c>
    </row>
    <row r="73" spans="1:4">
      <c r="A73" s="242">
        <v>46371</v>
      </c>
      <c r="B73" s="235" t="s">
        <v>46</v>
      </c>
      <c r="C73" s="236" t="s">
        <v>47</v>
      </c>
    </row>
    <row r="74" spans="1:4">
      <c r="A74" s="242">
        <v>46378</v>
      </c>
      <c r="B74" s="235" t="s">
        <v>50</v>
      </c>
      <c r="C74" s="236" t="s">
        <v>51</v>
      </c>
    </row>
    <row r="75" spans="1:4">
      <c r="A75" s="242">
        <v>46385</v>
      </c>
      <c r="B75" s="243" t="s">
        <v>16</v>
      </c>
      <c r="C75" s="246" t="s">
        <v>33</v>
      </c>
      <c r="D75" s="238"/>
    </row>
    <row r="76" spans="1:4">
      <c r="A76" s="242"/>
      <c r="B76" s="243" t="s">
        <v>42</v>
      </c>
      <c r="C76" s="246" t="s">
        <v>44</v>
      </c>
    </row>
    <row r="77" spans="1:4">
      <c r="A77" s="248"/>
      <c r="B77" s="243" t="s">
        <v>10</v>
      </c>
      <c r="C77" s="246" t="s">
        <v>34</v>
      </c>
    </row>
    <row r="78" spans="1:4">
      <c r="A78" s="248"/>
      <c r="B78" s="243" t="s">
        <v>12</v>
      </c>
      <c r="C78" s="233" t="s">
        <v>35</v>
      </c>
    </row>
    <row r="79" spans="1:4">
      <c r="A79" s="248"/>
      <c r="B79" s="243" t="s">
        <v>14</v>
      </c>
      <c r="C79" s="233" t="s">
        <v>36</v>
      </c>
    </row>
    <row r="80" spans="1:4">
      <c r="A80" s="248"/>
      <c r="B80" s="243" t="s">
        <v>8</v>
      </c>
      <c r="C80" s="233" t="s">
        <v>37</v>
      </c>
    </row>
    <row r="81" spans="1:3">
      <c r="A81" s="248"/>
      <c r="B81" s="243" t="s">
        <v>17</v>
      </c>
      <c r="C81" s="233" t="s">
        <v>38</v>
      </c>
    </row>
    <row r="82" spans="1:3">
      <c r="A82" s="248"/>
      <c r="B82" s="235" t="s">
        <v>7</v>
      </c>
      <c r="C82" s="233" t="s">
        <v>39</v>
      </c>
    </row>
    <row r="83" spans="1:3">
      <c r="A83" s="248"/>
      <c r="B83" s="235" t="s">
        <v>18</v>
      </c>
      <c r="C83" s="236" t="s">
        <v>41</v>
      </c>
    </row>
    <row r="84" spans="1:3">
      <c r="A84" s="248"/>
      <c r="B84" s="243" t="s">
        <v>9</v>
      </c>
      <c r="C84" s="246" t="s">
        <v>22</v>
      </c>
    </row>
    <row r="85" spans="1:3">
      <c r="A85" s="248"/>
      <c r="B85" s="243" t="s">
        <v>48</v>
      </c>
      <c r="C85" s="244" t="s">
        <v>49</v>
      </c>
    </row>
    <row r="86" spans="1:3">
      <c r="A86" s="248"/>
      <c r="B86" s="243" t="s">
        <v>5</v>
      </c>
      <c r="C86" s="246" t="s">
        <v>24</v>
      </c>
    </row>
    <row r="87" spans="1:3">
      <c r="A87" s="248"/>
      <c r="B87" s="1" t="s">
        <v>6</v>
      </c>
      <c r="C87" s="4" t="s">
        <v>25</v>
      </c>
    </row>
    <row r="88" spans="1:3">
      <c r="A88" s="248"/>
      <c r="B88" s="3" t="s">
        <v>43</v>
      </c>
      <c r="C88" s="5" t="s">
        <v>45</v>
      </c>
    </row>
    <row r="89" spans="1:3">
      <c r="A89" s="248"/>
      <c r="B89" s="243" t="s">
        <v>19</v>
      </c>
      <c r="C89" s="246" t="s">
        <v>26</v>
      </c>
    </row>
    <row r="90" spans="1:3">
      <c r="A90" s="248"/>
      <c r="B90" s="243" t="s">
        <v>13</v>
      </c>
      <c r="C90" s="233" t="s">
        <v>27</v>
      </c>
    </row>
    <row r="91" spans="1:3">
      <c r="A91" s="248"/>
      <c r="B91" s="243" t="s">
        <v>11</v>
      </c>
      <c r="C91" s="233" t="s">
        <v>40</v>
      </c>
    </row>
    <row r="92" spans="1:3">
      <c r="A92" s="248"/>
      <c r="B92" s="243" t="s">
        <v>3</v>
      </c>
      <c r="C92" s="233" t="s">
        <v>28</v>
      </c>
    </row>
    <row r="93" spans="1:3">
      <c r="A93" s="248"/>
      <c r="B93" s="243" t="s">
        <v>0</v>
      </c>
      <c r="C93" s="233" t="s">
        <v>29</v>
      </c>
    </row>
    <row r="94" spans="1:3">
      <c r="A94" s="248"/>
      <c r="B94" s="243" t="s">
        <v>1</v>
      </c>
      <c r="C94" s="233" t="s">
        <v>30</v>
      </c>
    </row>
    <row r="95" spans="1:3">
      <c r="A95" s="248"/>
      <c r="B95" s="235" t="s">
        <v>2</v>
      </c>
      <c r="C95" s="249" t="s">
        <v>23</v>
      </c>
    </row>
    <row r="96" spans="1:3">
      <c r="A96" s="248"/>
      <c r="B96" s="235" t="s">
        <v>4</v>
      </c>
      <c r="C96" s="249" t="s">
        <v>31</v>
      </c>
    </row>
    <row r="97" spans="1:3">
      <c r="A97" s="248"/>
      <c r="B97" s="235" t="s">
        <v>15</v>
      </c>
      <c r="C97" s="249" t="s">
        <v>32</v>
      </c>
    </row>
    <row r="98" spans="1:3">
      <c r="A98" s="248"/>
      <c r="B98" s="235" t="s">
        <v>46</v>
      </c>
      <c r="C98" s="249" t="s">
        <v>47</v>
      </c>
    </row>
    <row r="99" spans="1:3">
      <c r="A99" s="248"/>
      <c r="B99" s="235" t="s">
        <v>50</v>
      </c>
      <c r="C99" s="249" t="s">
        <v>51</v>
      </c>
    </row>
    <row r="100" spans="1:3">
      <c r="A100" s="248"/>
      <c r="B100" s="243" t="s">
        <v>16</v>
      </c>
      <c r="C100" s="233" t="s">
        <v>33</v>
      </c>
    </row>
  </sheetData>
  <mergeCells count="1">
    <mergeCell ref="A1:C1"/>
  </mergeCells>
  <pageMargins left="0.59" right="0.51" top="0.37" bottom="0.5" header="0.34" footer="0.5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Competitie 2025</vt:lpstr>
      <vt:lpstr>Stand 2025</vt:lpstr>
      <vt:lpstr>Wedstrijden</vt:lpstr>
      <vt:lpstr>'Competitie 2025'!Afdrukbereik</vt:lpstr>
      <vt:lpstr>'Stand 2025'!Afdrukbereik</vt:lpstr>
      <vt:lpstr>'Competitie 2025'!Afdruktitels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Stehouwer</dc:creator>
  <cp:lastModifiedBy>Frank Stehouwer</cp:lastModifiedBy>
  <cp:lastPrinted>2023-02-26T13:18:19Z</cp:lastPrinted>
  <dcterms:created xsi:type="dcterms:W3CDTF">2003-01-26T07:27:42Z</dcterms:created>
  <dcterms:modified xsi:type="dcterms:W3CDTF">2025-09-17T09:16:12Z</dcterms:modified>
</cp:coreProperties>
</file>